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900" windowHeight="12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<sst xmlns="http://schemas.openxmlformats.org/spreadsheetml/2006/main" count="342" uniqueCount="71">
  <si>
    <t>МЕТРАЖ</t>
  </si>
  <si>
    <t>ЖИЛАЯ ПЛОЩАДЬ</t>
  </si>
  <si>
    <t>с 4 по 12</t>
  </si>
  <si>
    <t>№ КВАРТИРЫ</t>
  </si>
  <si>
    <t>КОЭФФИЦИЕНТ ЭТАЖНОСТИ</t>
  </si>
  <si>
    <t>ЭТАЖ</t>
  </si>
  <si>
    <t>ТИП КВАРТИРЫ 1В</t>
  </si>
  <si>
    <t>ТИП КВАРТИРЫ 2Б</t>
  </si>
  <si>
    <t>ИТОГО ЗА КВАРТИРУ*</t>
  </si>
  <si>
    <t>ТИП КВАРТИРЫ 3А</t>
  </si>
  <si>
    <t>ТИП КВАРТИРЫ 3Г</t>
  </si>
  <si>
    <t>ТИП КВАРТИРЫ 1А</t>
  </si>
  <si>
    <t>ТИП КВАРТИРЫ 1Г</t>
  </si>
  <si>
    <t>ТИП КВАРТИРЫ 1Д</t>
  </si>
  <si>
    <t>ТИП КВАРТИРЫ 3В</t>
  </si>
  <si>
    <t>ТИП КВАРТИРЫ 3Е</t>
  </si>
  <si>
    <t>пентхауз</t>
  </si>
  <si>
    <t>ТИП КВАРТИРЫ 2А</t>
  </si>
  <si>
    <t>ТИП КВАРТИРЫ 2В</t>
  </si>
  <si>
    <t>ТИП КВАРТИРЫ 2Е</t>
  </si>
  <si>
    <t>ТИП КВАРТИРЫ 2И</t>
  </si>
  <si>
    <t>ТИП КВАРТИРЫ 3Ж</t>
  </si>
  <si>
    <t>213,221,229,237,245,253,261,269,277</t>
  </si>
  <si>
    <t>209,217,225,233,241,249,257,265,273</t>
  </si>
  <si>
    <t>211,219,227,235,243,251,259,267,275</t>
  </si>
  <si>
    <t>214,222,230,238,246,254,262,270,278</t>
  </si>
  <si>
    <t>216,224,232,240,248,256,264,272,280</t>
  </si>
  <si>
    <t>ТИП КВАРТИРЫ 3Б</t>
  </si>
  <si>
    <t>210,218,226,234,242,250,258,266,274</t>
  </si>
  <si>
    <t>ТИП КВАРТИРЫ 2Г</t>
  </si>
  <si>
    <t>ТИП КВАРТИРЫ 2Д</t>
  </si>
  <si>
    <t>366,371,376,381,386,391,396,401,406</t>
  </si>
  <si>
    <t>367,372,377,382,387,392,397,402,407</t>
  </si>
  <si>
    <t>368,373,378,383,388,393,398,403,408</t>
  </si>
  <si>
    <t>369,374,379,384,389,394,399,404,409</t>
  </si>
  <si>
    <t>370,375,380,385,390,395,400,405,410</t>
  </si>
  <si>
    <t>87,93,99,105,111,  117,123,129,135</t>
  </si>
  <si>
    <t>ИСХОДНЫЕ ДАННЫЕ</t>
  </si>
  <si>
    <t>ДЛЯ 1-КОМН.</t>
  </si>
  <si>
    <t>ДЛЯ 2-КОМН.</t>
  </si>
  <si>
    <t>ДЛЯ 3-КОМН.</t>
  </si>
  <si>
    <t xml:space="preserve">БАЗОВАЯ ЦЕНА 1 М2 </t>
  </si>
  <si>
    <t>РАСЧЕТНЫЙ КОЭФФИЦИЕНТ</t>
  </si>
  <si>
    <t>*ПРИ СКИДКЕ 10%</t>
  </si>
  <si>
    <t>**ПРИ СКИДКЕ 13%</t>
  </si>
  <si>
    <t>***ПРИ СКИДКЕ 25%</t>
  </si>
  <si>
    <t>ИТОГО ЗА КВАРТИРУ**</t>
  </si>
  <si>
    <t>ИТОГО ЗА КВАРТИРУ***</t>
  </si>
  <si>
    <t>ЦЕНА 1М2 СО СКИДКОЙ</t>
  </si>
  <si>
    <t>стоимость всех квартир по стояку</t>
  </si>
  <si>
    <t>СТОИМОСТЬ ВСЕХ ТИПОВЫХ КВАРТИР В ДОМЕ №1 СО СКИДКОЙ 13%</t>
  </si>
  <si>
    <t>7,11,15,19,23,27, 31,35,39</t>
  </si>
  <si>
    <t>6,10,14,18,22,26, 30,34,38</t>
  </si>
  <si>
    <t>8,12,16,20,24,28, 32,36,40</t>
  </si>
  <si>
    <t>212,220,228,236,  244,252,260,268,276</t>
  </si>
  <si>
    <t>215,223,231,239,247,255,263,271, 279</t>
  </si>
  <si>
    <t>цветом выделена строка цен со скидкой 13%</t>
  </si>
  <si>
    <t>5,9,13,17,21,25,29, 33,37</t>
  </si>
  <si>
    <t>92,98,104,110,116, 122,128,134,140</t>
  </si>
  <si>
    <t>89,95,101,107,113, 119,125,131,137</t>
  </si>
  <si>
    <t>88,94,100,106,112, 118,124,130,136</t>
  </si>
  <si>
    <t>91,97,103,109,115, 121,127,133,139</t>
  </si>
  <si>
    <t>90,96,102,108,114, 120,126,132,138</t>
  </si>
  <si>
    <t>ДЛЯ 1-КОМ.</t>
  </si>
  <si>
    <t>ДЛЯ 2-КОМ.</t>
  </si>
  <si>
    <t>ДЛЯ 3-КОМ.</t>
  </si>
  <si>
    <r>
      <t xml:space="preserve"> РАСЧЕТ СТОИМОСТИ КВАРТИР В СЕКЦИИ</t>
    </r>
    <r>
      <rPr>
        <b/>
        <i/>
        <sz val="20"/>
        <color indexed="8"/>
        <rFont val="Times New Roman"/>
        <family val="1"/>
      </rPr>
      <t xml:space="preserve"> Ж</t>
    </r>
  </si>
  <si>
    <r>
      <t>РАСЧЕТ СТОИМОСТИ КВАРТИР В СЕКЦИИ</t>
    </r>
    <r>
      <rPr>
        <b/>
        <i/>
        <sz val="20"/>
        <color indexed="8"/>
        <rFont val="Times New Roman"/>
        <family val="1"/>
      </rPr>
      <t xml:space="preserve"> Г</t>
    </r>
  </si>
  <si>
    <r>
      <t>РАСЧЕТ СТОИМОСТИ КВАРТИР В СЕКЦИИ</t>
    </r>
    <r>
      <rPr>
        <b/>
        <i/>
        <sz val="20"/>
        <color indexed="8"/>
        <rFont val="Times New Roman"/>
        <family val="1"/>
      </rPr>
      <t xml:space="preserve"> А</t>
    </r>
  </si>
  <si>
    <r>
      <t>РАСЧЕТ СТОИМОСТИ КВАРТИР В СЕКЦИИ</t>
    </r>
    <r>
      <rPr>
        <b/>
        <i/>
        <sz val="20"/>
        <color indexed="8"/>
        <rFont val="Times New Roman"/>
        <family val="1"/>
      </rPr>
      <t xml:space="preserve"> З</t>
    </r>
  </si>
  <si>
    <r>
      <rPr>
        <i/>
        <u val="single"/>
        <sz val="11"/>
        <color indexed="8"/>
        <rFont val="Calibri"/>
        <family val="2"/>
      </rPr>
      <t>Примечание</t>
    </r>
    <r>
      <rPr>
        <i/>
        <sz val="11"/>
        <color indexed="8"/>
        <rFont val="Calibri"/>
        <family val="2"/>
      </rPr>
      <t>: ввиду возможных неточностей в метражах цену следует уточнять</t>
    </r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</si>
</sst>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color indexed="8"/>
      <name val="Times New Roman"/>
      <family val="1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8"/>
      <name val="MS Reference Specialty"/>
      <family val="0"/>
    </font>
    <font>
      <sz val="11"/>
      <color indexed="8"/>
      <name val="Verdana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Calibri"/>
      <family val="2"/>
    </font>
    <font>
      <b/>
      <sz val="18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MS Reference Specialty"/>
      <family val="0"/>
    </font>
    <font>
      <sz val="11"/>
      <color theme="1"/>
      <name val="Verdana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i/>
      <sz val="10"/>
      <color theme="1"/>
      <name val="Calibri"/>
      <family val="2"/>
    </font>
    <font>
      <b/>
      <sz val="10"/>
      <color rgb="FF000000"/>
      <name val="Calibri"/>
      <family val="2"/>
    </font>
    <font>
      <b/>
      <i/>
      <sz val="14"/>
      <color theme="1"/>
      <name val="Times New Roman"/>
      <family val="1"/>
    </font>
    <font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NumberFormat="1" applyFont="1" applyBorder="1" applyAlignment="1">
      <alignment vertical="distributed"/>
    </xf>
    <xf numFmtId="0" fontId="52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52" fillId="0" borderId="13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left"/>
    </xf>
    <xf numFmtId="0" fontId="57" fillId="0" borderId="0" xfId="0" applyFont="1" applyBorder="1" applyAlignment="1">
      <alignment horizontal="left" vertical="justify"/>
    </xf>
    <xf numFmtId="2" fontId="5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7" fillId="0" borderId="14" xfId="0" applyFont="1" applyBorder="1" applyAlignment="1">
      <alignment horizontal="left" vertical="justify"/>
    </xf>
    <xf numFmtId="2" fontId="52" fillId="0" borderId="14" xfId="0" applyNumberFormat="1" applyFont="1" applyBorder="1" applyAlignment="1">
      <alignment/>
    </xf>
    <xf numFmtId="0" fontId="58" fillId="0" borderId="15" xfId="0" applyFont="1" applyBorder="1" applyAlignment="1">
      <alignment horizontal="left" vertical="justify"/>
    </xf>
    <xf numFmtId="0" fontId="58" fillId="0" borderId="16" xfId="0" applyFont="1" applyBorder="1" applyAlignment="1">
      <alignment horizontal="left" vertical="justify"/>
    </xf>
    <xf numFmtId="0" fontId="58" fillId="0" borderId="15" xfId="0" applyFont="1" applyBorder="1" applyAlignment="1">
      <alignment horizontal="left" vertical="distributed"/>
    </xf>
    <xf numFmtId="0" fontId="59" fillId="0" borderId="0" xfId="0" applyFont="1" applyAlignment="1">
      <alignment/>
    </xf>
    <xf numFmtId="0" fontId="0" fillId="0" borderId="17" xfId="0" applyBorder="1" applyAlignment="1">
      <alignment horizontal="center"/>
    </xf>
    <xf numFmtId="0" fontId="52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58" fillId="0" borderId="15" xfId="0" applyNumberFormat="1" applyFont="1" applyBorder="1" applyAlignment="1">
      <alignment horizontal="left" vertical="justify"/>
    </xf>
    <xf numFmtId="1" fontId="52" fillId="0" borderId="10" xfId="0" applyNumberFormat="1" applyFont="1" applyBorder="1" applyAlignment="1">
      <alignment/>
    </xf>
    <xf numFmtId="1" fontId="52" fillId="0" borderId="18" xfId="0" applyNumberFormat="1" applyFont="1" applyBorder="1" applyAlignment="1">
      <alignment/>
    </xf>
    <xf numFmtId="1" fontId="0" fillId="0" borderId="0" xfId="0" applyNumberFormat="1" applyAlignment="1">
      <alignment/>
    </xf>
    <xf numFmtId="1" fontId="58" fillId="0" borderId="19" xfId="0" applyNumberFormat="1" applyFont="1" applyBorder="1" applyAlignment="1">
      <alignment horizontal="left" vertical="justify"/>
    </xf>
    <xf numFmtId="1" fontId="52" fillId="0" borderId="20" xfId="0" applyNumberFormat="1" applyFont="1" applyBorder="1" applyAlignment="1">
      <alignment/>
    </xf>
    <xf numFmtId="1" fontId="52" fillId="0" borderId="21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1" fontId="58" fillId="10" borderId="15" xfId="0" applyNumberFormat="1" applyFont="1" applyFill="1" applyBorder="1" applyAlignment="1">
      <alignment horizontal="left" vertical="justify"/>
    </xf>
    <xf numFmtId="1" fontId="52" fillId="10" borderId="10" xfId="0" applyNumberFormat="1" applyFont="1" applyFill="1" applyBorder="1" applyAlignment="1">
      <alignment/>
    </xf>
    <xf numFmtId="1" fontId="52" fillId="10" borderId="18" xfId="0" applyNumberFormat="1" applyFont="1" applyFill="1" applyBorder="1" applyAlignment="1">
      <alignment/>
    </xf>
    <xf numFmtId="1" fontId="58" fillId="33" borderId="15" xfId="0" applyNumberFormat="1" applyFont="1" applyFill="1" applyBorder="1" applyAlignment="1">
      <alignment horizontal="left" vertical="justify"/>
    </xf>
    <xf numFmtId="1" fontId="52" fillId="33" borderId="10" xfId="0" applyNumberFormat="1" applyFont="1" applyFill="1" applyBorder="1" applyAlignment="1">
      <alignment/>
    </xf>
    <xf numFmtId="1" fontId="52" fillId="33" borderId="18" xfId="0" applyNumberFormat="1" applyFont="1" applyFill="1" applyBorder="1" applyAlignment="1">
      <alignment/>
    </xf>
    <xf numFmtId="1" fontId="52" fillId="0" borderId="10" xfId="0" applyNumberFormat="1" applyFont="1" applyBorder="1" applyAlignment="1">
      <alignment horizontal="center"/>
    </xf>
    <xf numFmtId="1" fontId="52" fillId="0" borderId="18" xfId="0" applyNumberFormat="1" applyFont="1" applyBorder="1" applyAlignment="1">
      <alignment horizontal="center"/>
    </xf>
    <xf numFmtId="1" fontId="52" fillId="10" borderId="10" xfId="0" applyNumberFormat="1" applyFont="1" applyFill="1" applyBorder="1" applyAlignment="1">
      <alignment horizontal="center"/>
    </xf>
    <xf numFmtId="1" fontId="52" fillId="10" borderId="18" xfId="0" applyNumberFormat="1" applyFont="1" applyFill="1" applyBorder="1" applyAlignment="1">
      <alignment horizontal="center"/>
    </xf>
    <xf numFmtId="1" fontId="52" fillId="0" borderId="20" xfId="0" applyNumberFormat="1" applyFont="1" applyBorder="1" applyAlignment="1">
      <alignment horizontal="center"/>
    </xf>
    <xf numFmtId="1" fontId="5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10" borderId="25" xfId="0" applyNumberForma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33" borderId="25" xfId="0" applyNumberForma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10" borderId="27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0" fontId="58" fillId="0" borderId="22" xfId="0" applyFont="1" applyFill="1" applyBorder="1" applyAlignment="1">
      <alignment horizontal="center" vertical="justify"/>
    </xf>
    <xf numFmtId="1" fontId="0" fillId="10" borderId="23" xfId="0" applyNumberFormat="1" applyFill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5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55" fillId="0" borderId="29" xfId="0" applyFont="1" applyBorder="1" applyAlignment="1">
      <alignment/>
    </xf>
    <xf numFmtId="0" fontId="0" fillId="34" borderId="30" xfId="0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9" xfId="0" applyFill="1" applyBorder="1" applyAlignment="1">
      <alignment/>
    </xf>
    <xf numFmtId="1" fontId="60" fillId="33" borderId="15" xfId="0" applyNumberFormat="1" applyFont="1" applyFill="1" applyBorder="1" applyAlignment="1">
      <alignment horizontal="left" vertical="justify"/>
    </xf>
    <xf numFmtId="1" fontId="60" fillId="10" borderId="15" xfId="0" applyNumberFormat="1" applyFont="1" applyFill="1" applyBorder="1" applyAlignment="1">
      <alignment horizontal="left" vertical="justify"/>
    </xf>
    <xf numFmtId="0" fontId="55" fillId="1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1" fontId="58" fillId="13" borderId="15" xfId="0" applyNumberFormat="1" applyFont="1" applyFill="1" applyBorder="1" applyAlignment="1">
      <alignment horizontal="left" vertical="justify"/>
    </xf>
    <xf numFmtId="1" fontId="52" fillId="13" borderId="10" xfId="0" applyNumberFormat="1" applyFont="1" applyFill="1" applyBorder="1" applyAlignment="1">
      <alignment/>
    </xf>
    <xf numFmtId="1" fontId="52" fillId="13" borderId="18" xfId="0" applyNumberFormat="1" applyFont="1" applyFill="1" applyBorder="1" applyAlignment="1">
      <alignment/>
    </xf>
    <xf numFmtId="1" fontId="0" fillId="13" borderId="25" xfId="0" applyNumberFormat="1" applyFill="1" applyBorder="1" applyAlignment="1">
      <alignment horizontal="center"/>
    </xf>
    <xf numFmtId="1" fontId="0" fillId="13" borderId="27" xfId="0" applyNumberFormat="1" applyFill="1" applyBorder="1" applyAlignment="1">
      <alignment horizontal="center"/>
    </xf>
    <xf numFmtId="1" fontId="58" fillId="13" borderId="31" xfId="0" applyNumberFormat="1" applyFont="1" applyFill="1" applyBorder="1" applyAlignment="1">
      <alignment horizontal="left" vertical="justify"/>
    </xf>
    <xf numFmtId="1" fontId="52" fillId="13" borderId="32" xfId="0" applyNumberFormat="1" applyFont="1" applyFill="1" applyBorder="1" applyAlignment="1">
      <alignment/>
    </xf>
    <xf numFmtId="1" fontId="52" fillId="13" borderId="33" xfId="0" applyNumberFormat="1" applyFont="1" applyFill="1" applyBorder="1" applyAlignment="1">
      <alignment/>
    </xf>
    <xf numFmtId="1" fontId="0" fillId="13" borderId="23" xfId="0" applyNumberFormat="1" applyFill="1" applyBorder="1" applyAlignment="1">
      <alignment horizontal="center"/>
    </xf>
    <xf numFmtId="1" fontId="60" fillId="13" borderId="31" xfId="0" applyNumberFormat="1" applyFont="1" applyFill="1" applyBorder="1" applyAlignment="1">
      <alignment horizontal="left" vertical="justify"/>
    </xf>
    <xf numFmtId="0" fontId="55" fillId="13" borderId="29" xfId="0" applyFont="1" applyFill="1" applyBorder="1" applyAlignment="1">
      <alignment/>
    </xf>
    <xf numFmtId="0" fontId="0" fillId="9" borderId="34" xfId="0" applyFill="1" applyBorder="1" applyAlignment="1">
      <alignment/>
    </xf>
    <xf numFmtId="0" fontId="58" fillId="9" borderId="35" xfId="0" applyFont="1" applyFill="1" applyBorder="1" applyAlignment="1">
      <alignment horizontal="center" vertical="justify"/>
    </xf>
    <xf numFmtId="0" fontId="61" fillId="35" borderId="36" xfId="0" applyFont="1" applyFill="1" applyBorder="1" applyAlignment="1">
      <alignment horizontal="center" vertical="justify"/>
    </xf>
    <xf numFmtId="0" fontId="56" fillId="36" borderId="0" xfId="0" applyFont="1" applyFill="1" applyAlignment="1">
      <alignment/>
    </xf>
    <xf numFmtId="0" fontId="62" fillId="36" borderId="0" xfId="0" applyFont="1" applyFill="1" applyAlignment="1">
      <alignment/>
    </xf>
    <xf numFmtId="0" fontId="0" fillId="36" borderId="0" xfId="0" applyFill="1" applyAlignment="1">
      <alignment/>
    </xf>
    <xf numFmtId="0" fontId="56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63" fillId="36" borderId="0" xfId="0" applyFont="1" applyFill="1" applyAlignment="1">
      <alignment/>
    </xf>
    <xf numFmtId="1" fontId="52" fillId="13" borderId="32" xfId="0" applyNumberFormat="1" applyFont="1" applyFill="1" applyBorder="1" applyAlignment="1">
      <alignment horizontal="center"/>
    </xf>
    <xf numFmtId="1" fontId="52" fillId="33" borderId="10" xfId="0" applyNumberFormat="1" applyFont="1" applyFill="1" applyBorder="1" applyAlignment="1">
      <alignment horizontal="center"/>
    </xf>
    <xf numFmtId="1" fontId="52" fillId="13" borderId="10" xfId="0" applyNumberFormat="1" applyFont="1" applyFill="1" applyBorder="1" applyAlignment="1">
      <alignment horizontal="center"/>
    </xf>
    <xf numFmtId="4" fontId="42" fillId="3" borderId="35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57" fillId="0" borderId="0" xfId="0" applyFont="1" applyAlignment="1">
      <alignment horizontal="left"/>
    </xf>
    <xf numFmtId="0" fontId="55" fillId="36" borderId="0" xfId="0" applyFont="1" applyFill="1" applyAlignment="1">
      <alignment horizontal="left"/>
    </xf>
    <xf numFmtId="0" fontId="55" fillId="0" borderId="0" xfId="0" applyFont="1" applyAlignment="1">
      <alignment horizontal="left"/>
    </xf>
    <xf numFmtId="0" fontId="58" fillId="0" borderId="15" xfId="0" applyFont="1" applyBorder="1" applyAlignment="1">
      <alignment horizontal="left"/>
    </xf>
    <xf numFmtId="0" fontId="57" fillId="0" borderId="16" xfId="0" applyFont="1" applyBorder="1" applyAlignment="1">
      <alignment horizontal="left" vertical="justify"/>
    </xf>
    <xf numFmtId="0" fontId="57" fillId="0" borderId="15" xfId="0" applyFont="1" applyBorder="1" applyAlignment="1">
      <alignment horizontal="left"/>
    </xf>
    <xf numFmtId="0" fontId="57" fillId="0" borderId="15" xfId="0" applyFont="1" applyBorder="1" applyAlignment="1">
      <alignment horizontal="left" vertical="justify"/>
    </xf>
    <xf numFmtId="0" fontId="58" fillId="9" borderId="37" xfId="0" applyFont="1" applyFill="1" applyBorder="1" applyAlignment="1">
      <alignment horizontal="left"/>
    </xf>
    <xf numFmtId="0" fontId="56" fillId="36" borderId="0" xfId="0" applyFont="1" applyFill="1" applyAlignment="1">
      <alignment horizontal="left" vertical="justify"/>
    </xf>
    <xf numFmtId="0" fontId="60" fillId="34" borderId="10" xfId="0" applyFont="1" applyFill="1" applyBorder="1" applyAlignment="1">
      <alignment horizontal="center"/>
    </xf>
    <xf numFmtId="0" fontId="64" fillId="36" borderId="38" xfId="0" applyFont="1" applyFill="1" applyBorder="1" applyAlignment="1">
      <alignment horizontal="center"/>
    </xf>
    <xf numFmtId="0" fontId="64" fillId="36" borderId="39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5" fillId="25" borderId="37" xfId="38" applyFont="1" applyBorder="1" applyAlignment="1">
      <alignment horizontal="center" vertical="justify"/>
    </xf>
    <xf numFmtId="0" fontId="65" fillId="25" borderId="34" xfId="38" applyFont="1" applyBorder="1" applyAlignment="1">
      <alignment horizontal="center" vertical="justify"/>
    </xf>
    <xf numFmtId="0" fontId="65" fillId="25" borderId="36" xfId="38" applyFont="1" applyBorder="1" applyAlignment="1">
      <alignment horizontal="center" vertical="justify"/>
    </xf>
    <xf numFmtId="0" fontId="60" fillId="0" borderId="29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5" fillId="22" borderId="37" xfId="35" applyFont="1" applyBorder="1" applyAlignment="1">
      <alignment horizontal="center" vertical="justify"/>
    </xf>
    <xf numFmtId="0" fontId="65" fillId="22" borderId="34" xfId="35" applyFont="1" applyBorder="1" applyAlignment="1">
      <alignment horizontal="center" vertical="justify"/>
    </xf>
    <xf numFmtId="0" fontId="65" fillId="22" borderId="36" xfId="35" applyFont="1" applyBorder="1" applyAlignment="1">
      <alignment horizontal="center" vertical="justify"/>
    </xf>
    <xf numFmtId="0" fontId="65" fillId="20" borderId="37" xfId="33" applyFont="1" applyBorder="1" applyAlignment="1">
      <alignment horizontal="center" vertical="justify"/>
    </xf>
    <xf numFmtId="0" fontId="65" fillId="20" borderId="34" xfId="33" applyFont="1" applyBorder="1" applyAlignment="1">
      <alignment horizontal="center" vertical="justify"/>
    </xf>
    <xf numFmtId="0" fontId="65" fillId="20" borderId="36" xfId="33" applyFont="1" applyBorder="1" applyAlignment="1">
      <alignment horizontal="center" vertical="justify"/>
    </xf>
    <xf numFmtId="0" fontId="52" fillId="0" borderId="40" xfId="0" applyNumberFormat="1" applyFont="1" applyBorder="1" applyAlignment="1">
      <alignment horizontal="center" vertical="center" textRotation="90"/>
    </xf>
    <xf numFmtId="0" fontId="0" fillId="0" borderId="4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1"/>
  <sheetViews>
    <sheetView tabSelected="1" zoomScalePageLayoutView="0" workbookViewId="0" topLeftCell="A61">
      <selection activeCell="F72" sqref="F72"/>
    </sheetView>
  </sheetViews>
  <sheetFormatPr defaultColWidth="9.140625" defaultRowHeight="15"/>
  <cols>
    <col min="1" max="1" width="5.28125" style="0" customWidth="1"/>
    <col min="2" max="2" width="13.28125" style="108" customWidth="1"/>
    <col min="3" max="3" width="8.7109375" style="0" customWidth="1"/>
    <col min="4" max="4" width="20.421875" style="0" customWidth="1"/>
    <col min="5" max="5" width="9.140625" style="0" customWidth="1"/>
    <col min="6" max="6" width="9.8515625" style="0" customWidth="1"/>
    <col min="7" max="7" width="10.00390625" style="0" customWidth="1"/>
    <col min="8" max="8" width="10.421875" style="0" customWidth="1"/>
    <col min="9" max="11" width="9.00390625" style="0" bestFit="1" customWidth="1"/>
    <col min="12" max="12" width="9.7109375" style="0" customWidth="1"/>
    <col min="13" max="14" width="9.00390625" style="0" bestFit="1" customWidth="1"/>
    <col min="15" max="15" width="16.00390625" style="53" customWidth="1"/>
  </cols>
  <sheetData>
    <row r="1" ht="15">
      <c r="C1" s="16"/>
    </row>
    <row r="2" ht="8.25" customHeight="1"/>
    <row r="3" spans="2:15" s="19" customFormat="1" ht="26.25" customHeight="1">
      <c r="B3" s="109"/>
      <c r="C3" s="97"/>
      <c r="D3" s="97"/>
      <c r="E3" s="98" t="s">
        <v>67</v>
      </c>
      <c r="F3" s="97"/>
      <c r="G3" s="97"/>
      <c r="H3" s="97"/>
      <c r="I3" s="97"/>
      <c r="J3" s="97"/>
      <c r="K3" s="97"/>
      <c r="L3" s="97"/>
      <c r="M3" s="97"/>
      <c r="N3" s="97"/>
      <c r="O3" s="100"/>
    </row>
    <row r="4" spans="2:15" ht="15">
      <c r="B4" s="118" t="s">
        <v>37</v>
      </c>
      <c r="C4" s="118"/>
      <c r="D4" s="118"/>
      <c r="E4" s="119"/>
      <c r="F4" s="117" t="s">
        <v>48</v>
      </c>
      <c r="G4" s="117"/>
      <c r="H4" s="117"/>
      <c r="I4" s="99"/>
      <c r="J4" s="99"/>
      <c r="K4" s="99"/>
      <c r="L4" s="99"/>
      <c r="M4" s="99"/>
      <c r="N4" s="99"/>
      <c r="O4" s="101"/>
    </row>
    <row r="5" spans="2:15" ht="16.5" customHeight="1">
      <c r="B5" s="120" t="s">
        <v>41</v>
      </c>
      <c r="C5" s="125"/>
      <c r="D5" s="124" t="s">
        <v>42</v>
      </c>
      <c r="E5" s="125"/>
      <c r="F5" s="93" t="s">
        <v>63</v>
      </c>
      <c r="G5" s="81" t="s">
        <v>64</v>
      </c>
      <c r="H5" s="82" t="s">
        <v>65</v>
      </c>
      <c r="K5" s="116" t="s">
        <v>70</v>
      </c>
      <c r="L5" s="116"/>
      <c r="M5" s="116"/>
      <c r="N5" s="116"/>
      <c r="O5" s="116"/>
    </row>
    <row r="6" spans="2:15" ht="15">
      <c r="B6" s="92" t="s">
        <v>38</v>
      </c>
      <c r="C6" s="76">
        <v>12900</v>
      </c>
      <c r="D6" s="75" t="s">
        <v>43</v>
      </c>
      <c r="E6" s="77">
        <v>0.9</v>
      </c>
      <c r="F6" s="78">
        <f>PRODUCT(C6,E6)</f>
        <v>11610</v>
      </c>
      <c r="G6" s="72">
        <f>C7*E6</f>
        <v>10206</v>
      </c>
      <c r="H6" s="72">
        <f>C8*E6</f>
        <v>9720</v>
      </c>
      <c r="K6" s="116"/>
      <c r="L6" s="116"/>
      <c r="M6" s="116"/>
      <c r="N6" s="116"/>
      <c r="O6" s="116"/>
    </row>
    <row r="7" spans="2:15" ht="15">
      <c r="B7" s="80" t="s">
        <v>39</v>
      </c>
      <c r="C7" s="77">
        <v>11340</v>
      </c>
      <c r="D7" s="75" t="s">
        <v>44</v>
      </c>
      <c r="E7" s="76">
        <v>0.87</v>
      </c>
      <c r="F7" s="78">
        <f>C6*E7</f>
        <v>11223</v>
      </c>
      <c r="G7" s="72">
        <f>C7*E7</f>
        <v>9865.8</v>
      </c>
      <c r="H7" s="72">
        <f>C8*E7</f>
        <v>9396</v>
      </c>
      <c r="K7" s="99"/>
      <c r="L7" s="99"/>
      <c r="M7" s="99"/>
      <c r="N7" s="99"/>
      <c r="O7" s="101"/>
    </row>
    <row r="8" spans="2:15" ht="15.75">
      <c r="B8" s="79" t="s">
        <v>40</v>
      </c>
      <c r="C8" s="77">
        <v>10800</v>
      </c>
      <c r="D8" s="75" t="s">
        <v>45</v>
      </c>
      <c r="E8" s="77">
        <v>0.75</v>
      </c>
      <c r="F8" s="78">
        <f>C6*E8</f>
        <v>9675</v>
      </c>
      <c r="G8" s="72">
        <f>C7*E8</f>
        <v>8505</v>
      </c>
      <c r="H8" s="72">
        <f>C8*E8</f>
        <v>8100</v>
      </c>
      <c r="K8" s="102" t="s">
        <v>56</v>
      </c>
      <c r="L8" s="99"/>
      <c r="M8" s="99"/>
      <c r="N8" s="99"/>
      <c r="O8" s="101"/>
    </row>
    <row r="9" spans="2:11" ht="15.75" thickBot="1">
      <c r="B9" s="110"/>
      <c r="C9" s="20"/>
      <c r="D9" s="18"/>
      <c r="E9" s="20"/>
      <c r="F9" s="23"/>
      <c r="G9" s="23"/>
      <c r="H9" s="23"/>
      <c r="K9" s="19"/>
    </row>
    <row r="10" spans="2:15" ht="25.5" customHeight="1" thickBot="1"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  <c r="O10" s="95" t="s">
        <v>49</v>
      </c>
    </row>
    <row r="11" spans="2:18" ht="15">
      <c r="B11" s="27" t="s">
        <v>5</v>
      </c>
      <c r="C11" s="8">
        <v>3</v>
      </c>
      <c r="D11" s="12" t="s">
        <v>2</v>
      </c>
      <c r="E11" s="8">
        <v>13</v>
      </c>
      <c r="F11" s="8">
        <v>14</v>
      </c>
      <c r="G11" s="8">
        <v>15</v>
      </c>
      <c r="H11" s="8">
        <v>16</v>
      </c>
      <c r="I11" s="8">
        <v>17</v>
      </c>
      <c r="J11" s="8">
        <v>18</v>
      </c>
      <c r="K11" s="8">
        <v>19</v>
      </c>
      <c r="L11" s="8">
        <v>20</v>
      </c>
      <c r="M11" s="8">
        <v>21</v>
      </c>
      <c r="N11" s="9">
        <v>22</v>
      </c>
      <c r="O11" s="54"/>
      <c r="R11" s="17"/>
    </row>
    <row r="12" spans="2:15" ht="30.75" customHeight="1">
      <c r="B12" s="111" t="s">
        <v>3</v>
      </c>
      <c r="C12" s="5">
        <v>3</v>
      </c>
      <c r="D12" s="6" t="s">
        <v>51</v>
      </c>
      <c r="E12" s="7">
        <v>43</v>
      </c>
      <c r="F12" s="7">
        <v>47</v>
      </c>
      <c r="G12" s="7">
        <v>51</v>
      </c>
      <c r="H12" s="7">
        <v>55</v>
      </c>
      <c r="I12" s="7">
        <v>59</v>
      </c>
      <c r="J12" s="7">
        <v>63</v>
      </c>
      <c r="K12" s="7">
        <v>67</v>
      </c>
      <c r="L12" s="7">
        <v>71</v>
      </c>
      <c r="M12" s="7">
        <v>75</v>
      </c>
      <c r="N12" s="10">
        <v>79</v>
      </c>
      <c r="O12" s="55"/>
    </row>
    <row r="13" spans="2:15" ht="25.5" customHeight="1">
      <c r="B13" s="26" t="s">
        <v>4</v>
      </c>
      <c r="C13" s="4">
        <v>0.95</v>
      </c>
      <c r="D13" s="4">
        <v>1.05</v>
      </c>
      <c r="E13" s="4">
        <v>1.05</v>
      </c>
      <c r="F13" s="4">
        <v>1.04</v>
      </c>
      <c r="G13" s="4">
        <v>1.03</v>
      </c>
      <c r="H13" s="4">
        <v>1.02</v>
      </c>
      <c r="I13" s="4">
        <v>1.01</v>
      </c>
      <c r="J13" s="4">
        <v>1</v>
      </c>
      <c r="K13" s="4">
        <v>0.99</v>
      </c>
      <c r="L13" s="4">
        <v>0.98</v>
      </c>
      <c r="M13" s="4">
        <v>0.97</v>
      </c>
      <c r="N13" s="11">
        <v>0.97</v>
      </c>
      <c r="O13" s="55"/>
    </row>
    <row r="14" spans="2:15" ht="15.75" customHeight="1">
      <c r="B14" s="26" t="s">
        <v>0</v>
      </c>
      <c r="C14" s="4">
        <v>46.2</v>
      </c>
      <c r="D14" s="4">
        <v>46.2</v>
      </c>
      <c r="E14" s="4">
        <v>46.05</v>
      </c>
      <c r="F14" s="4">
        <v>46.05</v>
      </c>
      <c r="G14" s="4">
        <v>46.05</v>
      </c>
      <c r="H14" s="4">
        <v>46.05</v>
      </c>
      <c r="I14" s="4">
        <v>46.05</v>
      </c>
      <c r="J14" s="4">
        <v>46.05</v>
      </c>
      <c r="K14" s="4">
        <v>46.05</v>
      </c>
      <c r="L14" s="4">
        <v>46.05</v>
      </c>
      <c r="M14" s="4">
        <v>46.05</v>
      </c>
      <c r="N14" s="11">
        <v>46.05</v>
      </c>
      <c r="O14" s="55"/>
    </row>
    <row r="15" spans="2:15" ht="24.75" customHeight="1">
      <c r="B15" s="28" t="s">
        <v>1</v>
      </c>
      <c r="C15" s="4">
        <v>20.3</v>
      </c>
      <c r="D15" s="4">
        <v>20.3</v>
      </c>
      <c r="E15" s="4">
        <v>20.3</v>
      </c>
      <c r="F15" s="4">
        <v>20.3</v>
      </c>
      <c r="G15" s="4">
        <v>20.3</v>
      </c>
      <c r="H15" s="4">
        <v>20.3</v>
      </c>
      <c r="I15" s="4">
        <v>20.3</v>
      </c>
      <c r="J15" s="4">
        <v>20.3</v>
      </c>
      <c r="K15" s="4">
        <v>20.3</v>
      </c>
      <c r="L15" s="4">
        <v>20.3</v>
      </c>
      <c r="M15" s="4">
        <v>20.3</v>
      </c>
      <c r="N15" s="11">
        <v>20.3</v>
      </c>
      <c r="O15" s="56"/>
    </row>
    <row r="16" spans="2:15" s="36" customFormat="1" ht="25.5">
      <c r="B16" s="33" t="s">
        <v>8</v>
      </c>
      <c r="C16" s="34">
        <f>PRODUCT(C13:C14,11610)</f>
        <v>509562.9</v>
      </c>
      <c r="D16" s="47">
        <f aca="true" t="shared" si="0" ref="D16:N16">PRODUCT(D13:D14,11610)</f>
        <v>563201.1000000001</v>
      </c>
      <c r="E16" s="34">
        <f t="shared" si="0"/>
        <v>561372.525</v>
      </c>
      <c r="F16" s="34">
        <f t="shared" si="0"/>
        <v>556026.12</v>
      </c>
      <c r="G16" s="34">
        <f t="shared" si="0"/>
        <v>550679.715</v>
      </c>
      <c r="H16" s="34">
        <f t="shared" si="0"/>
        <v>545333.3099999999</v>
      </c>
      <c r="I16" s="34">
        <f t="shared" si="0"/>
        <v>539986.905</v>
      </c>
      <c r="J16" s="34">
        <f t="shared" si="0"/>
        <v>534640.5</v>
      </c>
      <c r="K16" s="34">
        <f t="shared" si="0"/>
        <v>529294.095</v>
      </c>
      <c r="L16" s="34">
        <f t="shared" si="0"/>
        <v>523947.69</v>
      </c>
      <c r="M16" s="34">
        <f t="shared" si="0"/>
        <v>518601.2849999999</v>
      </c>
      <c r="N16" s="35">
        <f t="shared" si="0"/>
        <v>518601.2849999999</v>
      </c>
      <c r="O16" s="57">
        <f>SUM(C16:N16)+D16*8</f>
        <v>10956856.23</v>
      </c>
    </row>
    <row r="17" spans="2:15" s="36" customFormat="1" ht="25.5">
      <c r="B17" s="88" t="s">
        <v>46</v>
      </c>
      <c r="C17" s="89">
        <f>PRODUCT(C13:C14,11223)</f>
        <v>492577.47000000003</v>
      </c>
      <c r="D17" s="103">
        <f aca="true" t="shared" si="1" ref="D17:N17">PRODUCT(D13:D14,11223)</f>
        <v>544427.7300000001</v>
      </c>
      <c r="E17" s="89">
        <f t="shared" si="1"/>
        <v>542660.1075</v>
      </c>
      <c r="F17" s="89">
        <f t="shared" si="1"/>
        <v>537491.916</v>
      </c>
      <c r="G17" s="89">
        <f t="shared" si="1"/>
        <v>532323.7245</v>
      </c>
      <c r="H17" s="89">
        <f t="shared" si="1"/>
        <v>527155.5329999999</v>
      </c>
      <c r="I17" s="89">
        <f t="shared" si="1"/>
        <v>521987.3415</v>
      </c>
      <c r="J17" s="89">
        <f t="shared" si="1"/>
        <v>516819.14999999997</v>
      </c>
      <c r="K17" s="89">
        <f t="shared" si="1"/>
        <v>511650.95849999995</v>
      </c>
      <c r="L17" s="89">
        <f t="shared" si="1"/>
        <v>506482.767</v>
      </c>
      <c r="M17" s="89">
        <f t="shared" si="1"/>
        <v>501314.5754999999</v>
      </c>
      <c r="N17" s="90">
        <f t="shared" si="1"/>
        <v>501314.5754999999</v>
      </c>
      <c r="O17" s="86">
        <f>SUM(C17:N17)+D17*8</f>
        <v>10591627.689000001</v>
      </c>
    </row>
    <row r="18" spans="2:15" s="36" customFormat="1" ht="26.25" thickBot="1">
      <c r="B18" s="37" t="s">
        <v>47</v>
      </c>
      <c r="C18" s="38">
        <f>PRODUCT(C13:C14,9675)</f>
        <v>424635.75</v>
      </c>
      <c r="D18" s="51">
        <f aca="true" t="shared" si="2" ref="D18:N18">PRODUCT(D13:D14,9675)</f>
        <v>469334.25000000006</v>
      </c>
      <c r="E18" s="38">
        <f t="shared" si="2"/>
        <v>467810.4375</v>
      </c>
      <c r="F18" s="38">
        <f t="shared" si="2"/>
        <v>463355.1</v>
      </c>
      <c r="G18" s="38">
        <f t="shared" si="2"/>
        <v>458899.7625</v>
      </c>
      <c r="H18" s="38">
        <f t="shared" si="2"/>
        <v>454444.425</v>
      </c>
      <c r="I18" s="38">
        <f t="shared" si="2"/>
        <v>449989.0875</v>
      </c>
      <c r="J18" s="38">
        <f t="shared" si="2"/>
        <v>445533.75</v>
      </c>
      <c r="K18" s="38">
        <f t="shared" si="2"/>
        <v>441078.4124999999</v>
      </c>
      <c r="L18" s="38">
        <f t="shared" si="2"/>
        <v>436623.07499999995</v>
      </c>
      <c r="M18" s="38">
        <f t="shared" si="2"/>
        <v>432167.73749999993</v>
      </c>
      <c r="N18" s="39">
        <f t="shared" si="2"/>
        <v>432167.73749999993</v>
      </c>
      <c r="O18" s="58">
        <f>SUM(C18:N18)+D18*8</f>
        <v>9130713.525</v>
      </c>
    </row>
    <row r="19" spans="2:14" ht="16.5" thickBot="1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2:15" ht="27.75" customHeight="1" thickBot="1">
      <c r="B20" s="126" t="s">
        <v>7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8"/>
      <c r="O20" s="95" t="s">
        <v>49</v>
      </c>
    </row>
    <row r="21" spans="2:15" ht="15">
      <c r="B21" s="27" t="s">
        <v>5</v>
      </c>
      <c r="C21" s="8">
        <v>3</v>
      </c>
      <c r="D21" s="12" t="s">
        <v>2</v>
      </c>
      <c r="E21" s="8">
        <v>13</v>
      </c>
      <c r="F21" s="8">
        <v>14</v>
      </c>
      <c r="G21" s="8">
        <v>15</v>
      </c>
      <c r="H21" s="8">
        <v>16</v>
      </c>
      <c r="I21" s="8">
        <v>17</v>
      </c>
      <c r="J21" s="8">
        <v>18</v>
      </c>
      <c r="K21" s="8">
        <v>19</v>
      </c>
      <c r="L21" s="8">
        <v>20</v>
      </c>
      <c r="M21" s="8">
        <v>21</v>
      </c>
      <c r="N21" s="9">
        <v>22</v>
      </c>
      <c r="O21" s="54"/>
    </row>
    <row r="22" spans="2:15" ht="31.5" customHeight="1">
      <c r="B22" s="111" t="s">
        <v>3</v>
      </c>
      <c r="C22" s="5">
        <v>2</v>
      </c>
      <c r="D22" s="6" t="s">
        <v>52</v>
      </c>
      <c r="E22" s="7">
        <v>42</v>
      </c>
      <c r="F22" s="7">
        <v>46</v>
      </c>
      <c r="G22" s="7">
        <v>50</v>
      </c>
      <c r="H22" s="7">
        <v>54</v>
      </c>
      <c r="I22" s="7">
        <v>58</v>
      </c>
      <c r="J22" s="7">
        <v>62</v>
      </c>
      <c r="K22" s="7">
        <v>66</v>
      </c>
      <c r="L22" s="7">
        <v>70</v>
      </c>
      <c r="M22" s="7">
        <v>74</v>
      </c>
      <c r="N22" s="10">
        <v>78</v>
      </c>
      <c r="O22" s="55"/>
    </row>
    <row r="23" spans="2:15" ht="25.5">
      <c r="B23" s="26" t="s">
        <v>4</v>
      </c>
      <c r="C23" s="4">
        <v>0.95</v>
      </c>
      <c r="D23" s="4">
        <v>1.05</v>
      </c>
      <c r="E23" s="4">
        <v>1.05</v>
      </c>
      <c r="F23" s="4">
        <v>1.04</v>
      </c>
      <c r="G23" s="4">
        <v>1.03</v>
      </c>
      <c r="H23" s="4">
        <v>1.02</v>
      </c>
      <c r="I23" s="4">
        <v>1.01</v>
      </c>
      <c r="J23" s="4">
        <v>1</v>
      </c>
      <c r="K23" s="4">
        <v>0.99</v>
      </c>
      <c r="L23" s="4">
        <v>0.98</v>
      </c>
      <c r="M23" s="4">
        <v>0.97</v>
      </c>
      <c r="N23" s="11">
        <v>0.97</v>
      </c>
      <c r="O23" s="55"/>
    </row>
    <row r="24" spans="2:15" ht="15">
      <c r="B24" s="26" t="s">
        <v>0</v>
      </c>
      <c r="C24" s="4">
        <v>88.05</v>
      </c>
      <c r="D24" s="40">
        <v>88.05</v>
      </c>
      <c r="E24" s="4">
        <v>87.5</v>
      </c>
      <c r="F24" s="4">
        <v>87.5</v>
      </c>
      <c r="G24" s="4">
        <v>87.5</v>
      </c>
      <c r="H24" s="4">
        <v>87.5</v>
      </c>
      <c r="I24" s="4">
        <v>87.5</v>
      </c>
      <c r="J24" s="4">
        <v>87.5</v>
      </c>
      <c r="K24" s="4">
        <v>87.5</v>
      </c>
      <c r="L24" s="4">
        <v>87.5</v>
      </c>
      <c r="M24" s="4">
        <v>87.5</v>
      </c>
      <c r="N24" s="11">
        <v>87.5</v>
      </c>
      <c r="O24" s="55"/>
    </row>
    <row r="25" spans="2:15" ht="26.25" customHeight="1">
      <c r="B25" s="26" t="s">
        <v>1</v>
      </c>
      <c r="C25" s="4">
        <v>41.4</v>
      </c>
      <c r="D25" s="4">
        <v>41.4</v>
      </c>
      <c r="E25" s="4">
        <v>41.4</v>
      </c>
      <c r="F25" s="4">
        <v>41.4</v>
      </c>
      <c r="G25" s="4">
        <v>41.4</v>
      </c>
      <c r="H25" s="4">
        <v>41.4</v>
      </c>
      <c r="I25" s="4">
        <v>41.4</v>
      </c>
      <c r="J25" s="4">
        <v>41.4</v>
      </c>
      <c r="K25" s="4">
        <v>41.4</v>
      </c>
      <c r="L25" s="4">
        <v>41.4</v>
      </c>
      <c r="M25" s="4">
        <v>41.4</v>
      </c>
      <c r="N25" s="11">
        <v>41.4</v>
      </c>
      <c r="O25" s="59"/>
    </row>
    <row r="26" spans="2:15" s="36" customFormat="1" ht="25.5">
      <c r="B26" s="33" t="s">
        <v>8</v>
      </c>
      <c r="C26" s="34">
        <f>PRODUCT(C23:C24,10206)</f>
        <v>853706.3849999999</v>
      </c>
      <c r="D26" s="47">
        <f>PRODUCT(D23:D24,10206)</f>
        <v>943570.215</v>
      </c>
      <c r="E26" s="47">
        <f>PRODUCT(E23:E24,10206)</f>
        <v>937676.25</v>
      </c>
      <c r="F26" s="47">
        <f>PRODUCT(F23:F24,10206)</f>
        <v>928746</v>
      </c>
      <c r="G26" s="47">
        <f aca="true" t="shared" si="3" ref="G26:N26">PRODUCT(G23:G24,10206)</f>
        <v>919815.75</v>
      </c>
      <c r="H26" s="47">
        <f t="shared" si="3"/>
        <v>910885.5</v>
      </c>
      <c r="I26" s="47">
        <f t="shared" si="3"/>
        <v>901955.25</v>
      </c>
      <c r="J26" s="47">
        <f t="shared" si="3"/>
        <v>893025</v>
      </c>
      <c r="K26" s="47">
        <f t="shared" si="3"/>
        <v>884094.75</v>
      </c>
      <c r="L26" s="47">
        <f t="shared" si="3"/>
        <v>875164.5</v>
      </c>
      <c r="M26" s="47">
        <f t="shared" si="3"/>
        <v>866234.25</v>
      </c>
      <c r="N26" s="48">
        <f t="shared" si="3"/>
        <v>866234.25</v>
      </c>
      <c r="O26" s="57">
        <f>SUM(C26:N26)+D26*8</f>
        <v>18329669.82</v>
      </c>
    </row>
    <row r="27" spans="2:15" s="36" customFormat="1" ht="25.5">
      <c r="B27" s="41" t="s">
        <v>46</v>
      </c>
      <c r="C27" s="42">
        <f>PRODUCT(C23:C24,9865.8)</f>
        <v>825249.5054999999</v>
      </c>
      <c r="D27" s="49">
        <f>PRODUCT(D23:D24,9865.8)</f>
        <v>912117.8744999999</v>
      </c>
      <c r="E27" s="49">
        <f aca="true" t="shared" si="4" ref="E27:N27">PRODUCT(E23:E24,9865.8)</f>
        <v>906420.3749999999</v>
      </c>
      <c r="F27" s="49">
        <f t="shared" si="4"/>
        <v>897787.7999999999</v>
      </c>
      <c r="G27" s="49">
        <f t="shared" si="4"/>
        <v>889155.225</v>
      </c>
      <c r="H27" s="49">
        <f t="shared" si="4"/>
        <v>880522.6499999999</v>
      </c>
      <c r="I27" s="49">
        <f t="shared" si="4"/>
        <v>871890.075</v>
      </c>
      <c r="J27" s="49">
        <f t="shared" si="4"/>
        <v>863257.4999999999</v>
      </c>
      <c r="K27" s="49">
        <f t="shared" si="4"/>
        <v>854624.9249999999</v>
      </c>
      <c r="L27" s="49">
        <f t="shared" si="4"/>
        <v>845992.35</v>
      </c>
      <c r="M27" s="49">
        <f t="shared" si="4"/>
        <v>837359.7749999999</v>
      </c>
      <c r="N27" s="50">
        <f t="shared" si="4"/>
        <v>837359.7749999999</v>
      </c>
      <c r="O27" s="60">
        <f>SUM(C27:N27)+D27*8</f>
        <v>17718680.825999998</v>
      </c>
    </row>
    <row r="28" spans="2:15" s="36" customFormat="1" ht="26.25" thickBot="1">
      <c r="B28" s="37" t="s">
        <v>47</v>
      </c>
      <c r="C28" s="38">
        <f>PRODUCT(C23:C24,8505)</f>
        <v>711421.9874999999</v>
      </c>
      <c r="D28" s="51">
        <f aca="true" t="shared" si="5" ref="D28:N28">PRODUCT(D23:D24,8505)</f>
        <v>786308.5125</v>
      </c>
      <c r="E28" s="51">
        <f t="shared" si="5"/>
        <v>781396.875</v>
      </c>
      <c r="F28" s="51">
        <f t="shared" si="5"/>
        <v>773955</v>
      </c>
      <c r="G28" s="51">
        <f t="shared" si="5"/>
        <v>766513.125</v>
      </c>
      <c r="H28" s="51">
        <f t="shared" si="5"/>
        <v>759071.25</v>
      </c>
      <c r="I28" s="51">
        <f t="shared" si="5"/>
        <v>751629.375</v>
      </c>
      <c r="J28" s="51">
        <f t="shared" si="5"/>
        <v>744187.5</v>
      </c>
      <c r="K28" s="51">
        <f t="shared" si="5"/>
        <v>736745.625</v>
      </c>
      <c r="L28" s="51">
        <f t="shared" si="5"/>
        <v>729303.75</v>
      </c>
      <c r="M28" s="51">
        <f t="shared" si="5"/>
        <v>721861.875</v>
      </c>
      <c r="N28" s="52">
        <f t="shared" si="5"/>
        <v>721861.875</v>
      </c>
      <c r="O28" s="58">
        <f>SUM(C28:N28)+D28*8</f>
        <v>15274724.85</v>
      </c>
    </row>
    <row r="29" spans="2:14" ht="16.5" thickBot="1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2:15" ht="26.25" customHeight="1" thickBot="1">
      <c r="B30" s="129" t="s">
        <v>9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1"/>
      <c r="O30" s="95" t="s">
        <v>49</v>
      </c>
    </row>
    <row r="31" spans="2:15" ht="15">
      <c r="B31" s="112" t="s">
        <v>5</v>
      </c>
      <c r="C31" s="8">
        <v>3</v>
      </c>
      <c r="D31" s="12" t="s">
        <v>2</v>
      </c>
      <c r="E31" s="8">
        <v>13</v>
      </c>
      <c r="F31" s="8">
        <v>14</v>
      </c>
      <c r="G31" s="8">
        <v>15</v>
      </c>
      <c r="H31" s="8">
        <v>16</v>
      </c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9">
        <v>22</v>
      </c>
      <c r="O31" s="54"/>
    </row>
    <row r="32" spans="2:15" ht="31.5" customHeight="1">
      <c r="B32" s="113" t="s">
        <v>3</v>
      </c>
      <c r="C32" s="5">
        <v>1</v>
      </c>
      <c r="D32" s="6" t="s">
        <v>57</v>
      </c>
      <c r="E32" s="7">
        <v>41</v>
      </c>
      <c r="F32" s="7">
        <v>45</v>
      </c>
      <c r="G32" s="7">
        <v>49</v>
      </c>
      <c r="H32" s="7">
        <v>53</v>
      </c>
      <c r="I32" s="7">
        <v>57</v>
      </c>
      <c r="J32" s="7">
        <v>61</v>
      </c>
      <c r="K32" s="7">
        <v>65</v>
      </c>
      <c r="L32" s="7">
        <v>69</v>
      </c>
      <c r="M32" s="7">
        <v>73</v>
      </c>
      <c r="N32" s="10">
        <v>77</v>
      </c>
      <c r="O32" s="55"/>
    </row>
    <row r="33" spans="2:15" ht="31.5" customHeight="1">
      <c r="B33" s="114" t="s">
        <v>4</v>
      </c>
      <c r="C33" s="4">
        <v>0.95</v>
      </c>
      <c r="D33" s="4">
        <v>1.05</v>
      </c>
      <c r="E33" s="4">
        <v>1.05</v>
      </c>
      <c r="F33" s="4">
        <v>1.04</v>
      </c>
      <c r="G33" s="4">
        <v>1.03</v>
      </c>
      <c r="H33" s="4">
        <v>1.02</v>
      </c>
      <c r="I33" s="4">
        <v>1.01</v>
      </c>
      <c r="J33" s="4">
        <v>1</v>
      </c>
      <c r="K33" s="4">
        <v>0.99</v>
      </c>
      <c r="L33" s="4">
        <v>0.98</v>
      </c>
      <c r="M33" s="4">
        <v>0.97</v>
      </c>
      <c r="N33" s="11">
        <v>0.97</v>
      </c>
      <c r="O33" s="55"/>
    </row>
    <row r="34" spans="2:15" ht="15">
      <c r="B34" s="114" t="s">
        <v>0</v>
      </c>
      <c r="C34" s="4">
        <v>112.35</v>
      </c>
      <c r="D34" s="4">
        <v>112.35</v>
      </c>
      <c r="E34" s="4">
        <v>111.8</v>
      </c>
      <c r="F34" s="4">
        <v>111.8</v>
      </c>
      <c r="G34" s="4">
        <v>111.8</v>
      </c>
      <c r="H34" s="4">
        <v>111.8</v>
      </c>
      <c r="I34" s="4">
        <v>111.8</v>
      </c>
      <c r="J34" s="4">
        <v>111.8</v>
      </c>
      <c r="K34" s="4">
        <v>111.8</v>
      </c>
      <c r="L34" s="4">
        <v>111.8</v>
      </c>
      <c r="M34" s="4">
        <v>111.8</v>
      </c>
      <c r="N34" s="11">
        <v>111.8</v>
      </c>
      <c r="O34" s="55"/>
    </row>
    <row r="35" spans="2:15" ht="25.5">
      <c r="B35" s="114" t="s">
        <v>1</v>
      </c>
      <c r="C35" s="4">
        <v>63</v>
      </c>
      <c r="D35" s="4">
        <v>63</v>
      </c>
      <c r="E35" s="4">
        <v>63</v>
      </c>
      <c r="F35" s="4">
        <v>63</v>
      </c>
      <c r="G35" s="4">
        <v>63</v>
      </c>
      <c r="H35" s="4">
        <v>63</v>
      </c>
      <c r="I35" s="4">
        <v>63</v>
      </c>
      <c r="J35" s="4">
        <v>63</v>
      </c>
      <c r="K35" s="4">
        <v>63</v>
      </c>
      <c r="L35" s="4">
        <v>63</v>
      </c>
      <c r="M35" s="4">
        <v>63</v>
      </c>
      <c r="N35" s="11">
        <v>63</v>
      </c>
      <c r="O35" s="59"/>
    </row>
    <row r="36" spans="2:15" s="36" customFormat="1" ht="25.5">
      <c r="B36" s="33" t="s">
        <v>8</v>
      </c>
      <c r="C36" s="34">
        <f>PRODUCT(C33:C34,9720)</f>
        <v>1037439.8999999999</v>
      </c>
      <c r="D36" s="47">
        <f aca="true" t="shared" si="6" ref="D36:N36">PRODUCT(D33:D34,9720)</f>
        <v>1146644.1</v>
      </c>
      <c r="E36" s="34">
        <f t="shared" si="6"/>
        <v>1141030.8</v>
      </c>
      <c r="F36" s="34">
        <f t="shared" si="6"/>
        <v>1130163.84</v>
      </c>
      <c r="G36" s="34">
        <f t="shared" si="6"/>
        <v>1119296.88</v>
      </c>
      <c r="H36" s="34">
        <f t="shared" si="6"/>
        <v>1108429.92</v>
      </c>
      <c r="I36" s="34">
        <f t="shared" si="6"/>
        <v>1097562.96</v>
      </c>
      <c r="J36" s="34">
        <f t="shared" si="6"/>
        <v>1086696</v>
      </c>
      <c r="K36" s="34">
        <f t="shared" si="6"/>
        <v>1075829.04</v>
      </c>
      <c r="L36" s="34">
        <f t="shared" si="6"/>
        <v>1064962.0799999998</v>
      </c>
      <c r="M36" s="34">
        <f t="shared" si="6"/>
        <v>1054095.1199999999</v>
      </c>
      <c r="N36" s="35">
        <f t="shared" si="6"/>
        <v>1054095.1199999999</v>
      </c>
      <c r="O36" s="61">
        <f>SUM(C36:N36)+D36*8</f>
        <v>22289398.559999995</v>
      </c>
    </row>
    <row r="37" spans="2:15" s="36" customFormat="1" ht="25.5">
      <c r="B37" s="44" t="s">
        <v>46</v>
      </c>
      <c r="C37" s="45">
        <f>PRODUCT(C33:C34,9396)</f>
        <v>1002858.5699999998</v>
      </c>
      <c r="D37" s="104">
        <f aca="true" t="shared" si="7" ref="D37:N37">PRODUCT(D33:D34,9396)</f>
        <v>1108422.6300000001</v>
      </c>
      <c r="E37" s="45">
        <f t="shared" si="7"/>
        <v>1102996.44</v>
      </c>
      <c r="F37" s="45">
        <f t="shared" si="7"/>
        <v>1092491.712</v>
      </c>
      <c r="G37" s="45">
        <f t="shared" si="7"/>
        <v>1081986.984</v>
      </c>
      <c r="H37" s="45">
        <f t="shared" si="7"/>
        <v>1071482.256</v>
      </c>
      <c r="I37" s="45">
        <f t="shared" si="7"/>
        <v>1060977.528</v>
      </c>
      <c r="J37" s="45">
        <f t="shared" si="7"/>
        <v>1050472.8</v>
      </c>
      <c r="K37" s="45">
        <f t="shared" si="7"/>
        <v>1039968.072</v>
      </c>
      <c r="L37" s="45">
        <f t="shared" si="7"/>
        <v>1029463.3439999999</v>
      </c>
      <c r="M37" s="45">
        <f t="shared" si="7"/>
        <v>1018958.616</v>
      </c>
      <c r="N37" s="46">
        <f t="shared" si="7"/>
        <v>1018958.616</v>
      </c>
      <c r="O37" s="62">
        <f>SUM(C37:N37)+D37*8</f>
        <v>21546418.608000003</v>
      </c>
    </row>
    <row r="38" spans="2:15" s="36" customFormat="1" ht="26.25" thickBot="1">
      <c r="B38" s="37" t="s">
        <v>47</v>
      </c>
      <c r="C38" s="38">
        <f>PRODUCT(C33:C34,8100)</f>
        <v>864533.2499999999</v>
      </c>
      <c r="D38" s="51">
        <f aca="true" t="shared" si="8" ref="D38:N38">PRODUCT(D33:D34,8100)</f>
        <v>955536.75</v>
      </c>
      <c r="E38" s="38">
        <f t="shared" si="8"/>
        <v>950859</v>
      </c>
      <c r="F38" s="38">
        <f t="shared" si="8"/>
        <v>941803.2000000001</v>
      </c>
      <c r="G38" s="38">
        <f t="shared" si="8"/>
        <v>932747.4</v>
      </c>
      <c r="H38" s="38">
        <f t="shared" si="8"/>
        <v>923691.6</v>
      </c>
      <c r="I38" s="38">
        <f t="shared" si="8"/>
        <v>914635.7999999999</v>
      </c>
      <c r="J38" s="38">
        <f t="shared" si="8"/>
        <v>905580</v>
      </c>
      <c r="K38" s="38">
        <f t="shared" si="8"/>
        <v>896524.2000000001</v>
      </c>
      <c r="L38" s="38">
        <f t="shared" si="8"/>
        <v>887468.3999999999</v>
      </c>
      <c r="M38" s="38">
        <f t="shared" si="8"/>
        <v>878412.6</v>
      </c>
      <c r="N38" s="39">
        <f t="shared" si="8"/>
        <v>878412.6</v>
      </c>
      <c r="O38" s="63">
        <f>SUM(C38:N38)+D38*8</f>
        <v>18574498.799999997</v>
      </c>
    </row>
    <row r="39" spans="2:14" ht="16.5" thickBot="1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2:15" ht="26.25" customHeight="1" thickBot="1">
      <c r="B40" s="129" t="s">
        <v>10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1"/>
      <c r="O40" s="95" t="s">
        <v>49</v>
      </c>
    </row>
    <row r="41" spans="2:15" ht="15">
      <c r="B41" s="112" t="s">
        <v>5</v>
      </c>
      <c r="C41" s="8">
        <v>3</v>
      </c>
      <c r="D41" s="12" t="s">
        <v>2</v>
      </c>
      <c r="E41" s="8">
        <v>13</v>
      </c>
      <c r="F41" s="8">
        <v>14</v>
      </c>
      <c r="G41" s="8">
        <v>15</v>
      </c>
      <c r="H41" s="8">
        <v>16</v>
      </c>
      <c r="I41" s="8">
        <v>17</v>
      </c>
      <c r="J41" s="8">
        <v>18</v>
      </c>
      <c r="K41" s="8">
        <v>19</v>
      </c>
      <c r="L41" s="8">
        <v>20</v>
      </c>
      <c r="M41" s="8">
        <v>21</v>
      </c>
      <c r="N41" s="9">
        <v>22</v>
      </c>
      <c r="O41" s="54"/>
    </row>
    <row r="42" spans="2:15" ht="31.5" customHeight="1">
      <c r="B42" s="113" t="s">
        <v>3</v>
      </c>
      <c r="C42" s="5">
        <v>4</v>
      </c>
      <c r="D42" s="6" t="s">
        <v>53</v>
      </c>
      <c r="E42" s="7">
        <v>44</v>
      </c>
      <c r="F42" s="7">
        <v>48</v>
      </c>
      <c r="G42" s="7">
        <v>52</v>
      </c>
      <c r="H42" s="7">
        <v>56</v>
      </c>
      <c r="I42" s="7">
        <v>60</v>
      </c>
      <c r="J42" s="7">
        <v>64</v>
      </c>
      <c r="K42" s="7">
        <v>68</v>
      </c>
      <c r="L42" s="7">
        <v>72</v>
      </c>
      <c r="M42" s="7">
        <v>76</v>
      </c>
      <c r="N42" s="10">
        <v>80</v>
      </c>
      <c r="O42" s="55"/>
    </row>
    <row r="43" spans="2:15" ht="25.5">
      <c r="B43" s="114" t="s">
        <v>4</v>
      </c>
      <c r="C43" s="4">
        <v>0.95</v>
      </c>
      <c r="D43" s="4">
        <v>1.05</v>
      </c>
      <c r="E43" s="4">
        <v>1.05</v>
      </c>
      <c r="F43" s="4">
        <v>1.04</v>
      </c>
      <c r="G43" s="4">
        <v>1.03</v>
      </c>
      <c r="H43" s="4">
        <v>1.02</v>
      </c>
      <c r="I43" s="4">
        <v>1.01</v>
      </c>
      <c r="J43" s="4">
        <v>1</v>
      </c>
      <c r="K43" s="4">
        <v>0.99</v>
      </c>
      <c r="L43" s="4">
        <v>0.98</v>
      </c>
      <c r="M43" s="4">
        <v>0.97</v>
      </c>
      <c r="N43" s="11">
        <v>0.97</v>
      </c>
      <c r="O43" s="55"/>
    </row>
    <row r="44" spans="2:15" ht="15">
      <c r="B44" s="114" t="s">
        <v>0</v>
      </c>
      <c r="C44" s="4">
        <v>116.6</v>
      </c>
      <c r="D44" s="4">
        <v>116.6</v>
      </c>
      <c r="E44" s="4">
        <v>115.9</v>
      </c>
      <c r="F44" s="4">
        <v>115.9</v>
      </c>
      <c r="G44" s="4">
        <v>115.9</v>
      </c>
      <c r="H44" s="4">
        <v>115.9</v>
      </c>
      <c r="I44" s="4">
        <v>115.9</v>
      </c>
      <c r="J44" s="4">
        <v>115.9</v>
      </c>
      <c r="K44" s="4">
        <v>115.9</v>
      </c>
      <c r="L44" s="4">
        <v>115.9</v>
      </c>
      <c r="M44" s="4">
        <v>115.9</v>
      </c>
      <c r="N44" s="11">
        <v>115.9</v>
      </c>
      <c r="O44" s="55"/>
    </row>
    <row r="45" spans="2:15" ht="25.5">
      <c r="B45" s="114" t="s">
        <v>1</v>
      </c>
      <c r="C45" s="4">
        <v>60.25</v>
      </c>
      <c r="D45" s="4">
        <v>60.25</v>
      </c>
      <c r="E45" s="4">
        <v>60.25</v>
      </c>
      <c r="F45" s="4">
        <v>60.25</v>
      </c>
      <c r="G45" s="4">
        <v>60.25</v>
      </c>
      <c r="H45" s="4">
        <v>60.25</v>
      </c>
      <c r="I45" s="4">
        <v>60.25</v>
      </c>
      <c r="J45" s="4">
        <v>60.25</v>
      </c>
      <c r="K45" s="4">
        <v>60.25</v>
      </c>
      <c r="L45" s="4">
        <v>60.25</v>
      </c>
      <c r="M45" s="4">
        <v>60.25</v>
      </c>
      <c r="N45" s="11">
        <v>60.25</v>
      </c>
      <c r="O45" s="55"/>
    </row>
    <row r="46" spans="2:15" s="36" customFormat="1" ht="25.5">
      <c r="B46" s="33" t="s">
        <v>8</v>
      </c>
      <c r="C46" s="34">
        <f>PRODUCT(C43:C44,9720)</f>
        <v>1076684.4</v>
      </c>
      <c r="D46" s="47">
        <f aca="true" t="shared" si="9" ref="D46:N46">PRODUCT(D43:D44,9720)</f>
        <v>1190019.5999999999</v>
      </c>
      <c r="E46" s="34">
        <f t="shared" si="9"/>
        <v>1182875.4000000001</v>
      </c>
      <c r="F46" s="34">
        <f t="shared" si="9"/>
        <v>1171609.9200000002</v>
      </c>
      <c r="G46" s="34">
        <f t="shared" si="9"/>
        <v>1160344.4400000002</v>
      </c>
      <c r="H46" s="34">
        <f t="shared" si="9"/>
        <v>1149078.96</v>
      </c>
      <c r="I46" s="34">
        <f t="shared" si="9"/>
        <v>1137813.4800000002</v>
      </c>
      <c r="J46" s="34">
        <f t="shared" si="9"/>
        <v>1126548</v>
      </c>
      <c r="K46" s="34">
        <f t="shared" si="9"/>
        <v>1115282.52</v>
      </c>
      <c r="L46" s="34">
        <f t="shared" si="9"/>
        <v>1104017.04</v>
      </c>
      <c r="M46" s="34">
        <f t="shared" si="9"/>
        <v>1092751.56</v>
      </c>
      <c r="N46" s="35">
        <f t="shared" si="9"/>
        <v>1092751.56</v>
      </c>
      <c r="O46" s="57">
        <f>SUM(C46:N46)+D46*8</f>
        <v>23119933.68</v>
      </c>
    </row>
    <row r="47" spans="2:15" s="36" customFormat="1" ht="25.5">
      <c r="B47" s="44" t="s">
        <v>46</v>
      </c>
      <c r="C47" s="45">
        <f>PRODUCT(C43:C44,9396)</f>
        <v>1040794.9199999999</v>
      </c>
      <c r="D47" s="104">
        <f aca="true" t="shared" si="10" ref="D47:N47">PRODUCT(D43:D44,9396)</f>
        <v>1150352.28</v>
      </c>
      <c r="E47" s="45">
        <f t="shared" si="10"/>
        <v>1143446.22</v>
      </c>
      <c r="F47" s="45">
        <f t="shared" si="10"/>
        <v>1132556.256</v>
      </c>
      <c r="G47" s="45">
        <f t="shared" si="10"/>
        <v>1121666.2920000001</v>
      </c>
      <c r="H47" s="45">
        <f t="shared" si="10"/>
        <v>1110776.328</v>
      </c>
      <c r="I47" s="45">
        <f t="shared" si="10"/>
        <v>1099886.364</v>
      </c>
      <c r="J47" s="45">
        <f t="shared" si="10"/>
        <v>1088996.4000000001</v>
      </c>
      <c r="K47" s="45">
        <f t="shared" si="10"/>
        <v>1078106.436</v>
      </c>
      <c r="L47" s="45">
        <f t="shared" si="10"/>
        <v>1067216.472</v>
      </c>
      <c r="M47" s="45">
        <f t="shared" si="10"/>
        <v>1056326.508</v>
      </c>
      <c r="N47" s="46">
        <f t="shared" si="10"/>
        <v>1056326.508</v>
      </c>
      <c r="O47" s="64">
        <f>SUM(C47:N47)+D47*8</f>
        <v>22349269.224</v>
      </c>
    </row>
    <row r="48" spans="2:15" s="36" customFormat="1" ht="26.25" thickBot="1">
      <c r="B48" s="37" t="s">
        <v>47</v>
      </c>
      <c r="C48" s="38">
        <f>PRODUCT(C43:C44,8100)</f>
        <v>897237</v>
      </c>
      <c r="D48" s="51">
        <f aca="true" t="shared" si="11" ref="D48:N48">PRODUCT(D43:D44,8100)</f>
        <v>991682.9999999999</v>
      </c>
      <c r="E48" s="38">
        <f t="shared" si="11"/>
        <v>985729.5000000001</v>
      </c>
      <c r="F48" s="38">
        <f t="shared" si="11"/>
        <v>976341.6000000001</v>
      </c>
      <c r="G48" s="38">
        <f t="shared" si="11"/>
        <v>966953.7000000001</v>
      </c>
      <c r="H48" s="38">
        <f t="shared" si="11"/>
        <v>957565.8</v>
      </c>
      <c r="I48" s="38">
        <f t="shared" si="11"/>
        <v>948177.9000000001</v>
      </c>
      <c r="J48" s="38">
        <f t="shared" si="11"/>
        <v>938790</v>
      </c>
      <c r="K48" s="38">
        <f t="shared" si="11"/>
        <v>929402.1</v>
      </c>
      <c r="L48" s="38">
        <f t="shared" si="11"/>
        <v>920014.2000000001</v>
      </c>
      <c r="M48" s="38">
        <f t="shared" si="11"/>
        <v>910626.3</v>
      </c>
      <c r="N48" s="39">
        <f t="shared" si="11"/>
        <v>910626.3</v>
      </c>
      <c r="O48" s="58">
        <f>SUM(C48:N48)+D48*8</f>
        <v>19266611.4</v>
      </c>
    </row>
    <row r="50" spans="2:15" s="19" customFormat="1" ht="26.25" customHeight="1">
      <c r="B50" s="109"/>
      <c r="C50" s="97"/>
      <c r="D50" s="97"/>
      <c r="E50" s="98" t="s">
        <v>66</v>
      </c>
      <c r="F50" s="97"/>
      <c r="G50" s="97"/>
      <c r="H50" s="97"/>
      <c r="I50" s="97"/>
      <c r="J50" s="97"/>
      <c r="K50" s="97"/>
      <c r="L50" s="97"/>
      <c r="M50" s="97"/>
      <c r="N50" s="97"/>
      <c r="O50" s="100"/>
    </row>
    <row r="51" spans="2:15" ht="15">
      <c r="B51" s="118" t="s">
        <v>37</v>
      </c>
      <c r="C51" s="118"/>
      <c r="D51" s="118"/>
      <c r="E51" s="119"/>
      <c r="F51" s="117" t="s">
        <v>48</v>
      </c>
      <c r="G51" s="117"/>
      <c r="H51" s="117"/>
      <c r="I51" s="99"/>
      <c r="J51" s="99"/>
      <c r="K51" s="99"/>
      <c r="L51" s="99"/>
      <c r="M51" s="99"/>
      <c r="N51" s="99"/>
      <c r="O51" s="101"/>
    </row>
    <row r="52" spans="2:15" ht="16.5" customHeight="1">
      <c r="B52" s="120" t="s">
        <v>41</v>
      </c>
      <c r="C52" s="120"/>
      <c r="D52" s="120" t="s">
        <v>42</v>
      </c>
      <c r="E52" s="120"/>
      <c r="F52" s="93" t="s">
        <v>63</v>
      </c>
      <c r="G52" s="81" t="s">
        <v>64</v>
      </c>
      <c r="H52" s="82" t="s">
        <v>65</v>
      </c>
      <c r="K52" s="116" t="s">
        <v>70</v>
      </c>
      <c r="L52" s="116"/>
      <c r="M52" s="116"/>
      <c r="N52" s="116"/>
      <c r="O52" s="116"/>
    </row>
    <row r="53" spans="2:15" ht="15">
      <c r="B53" s="92" t="s">
        <v>38</v>
      </c>
      <c r="C53" s="73">
        <v>12900</v>
      </c>
      <c r="D53" s="71" t="s">
        <v>43</v>
      </c>
      <c r="E53" s="74">
        <v>0.9</v>
      </c>
      <c r="F53" s="72">
        <f>PRODUCT(C53,E53)</f>
        <v>11610</v>
      </c>
      <c r="G53" s="72">
        <f>C54*E53</f>
        <v>10206</v>
      </c>
      <c r="H53" s="72">
        <f>C55*E53</f>
        <v>9720</v>
      </c>
      <c r="K53" s="116"/>
      <c r="L53" s="116"/>
      <c r="M53" s="116"/>
      <c r="N53" s="116"/>
      <c r="O53" s="116"/>
    </row>
    <row r="54" spans="2:15" ht="15">
      <c r="B54" s="80" t="s">
        <v>39</v>
      </c>
      <c r="C54" s="74">
        <v>11340</v>
      </c>
      <c r="D54" s="71" t="s">
        <v>44</v>
      </c>
      <c r="E54" s="73">
        <v>0.87</v>
      </c>
      <c r="F54" s="72">
        <f>C53*E54</f>
        <v>11223</v>
      </c>
      <c r="G54" s="72">
        <f>C54*E54</f>
        <v>9865.8</v>
      </c>
      <c r="H54" s="72">
        <f>C55*E54</f>
        <v>9396</v>
      </c>
      <c r="K54" s="99"/>
      <c r="L54" s="99"/>
      <c r="M54" s="99"/>
      <c r="N54" s="99"/>
      <c r="O54" s="101"/>
    </row>
    <row r="55" spans="2:15" ht="15.75">
      <c r="B55" s="79" t="s">
        <v>40</v>
      </c>
      <c r="C55" s="74">
        <v>10800</v>
      </c>
      <c r="D55" s="71" t="s">
        <v>45</v>
      </c>
      <c r="E55" s="74">
        <v>0.75</v>
      </c>
      <c r="F55" s="72">
        <f>C53*E55</f>
        <v>9675</v>
      </c>
      <c r="G55" s="72">
        <f>C54*E55</f>
        <v>8505</v>
      </c>
      <c r="H55" s="72">
        <f>C55*E55</f>
        <v>8100</v>
      </c>
      <c r="K55" s="102" t="s">
        <v>56</v>
      </c>
      <c r="L55" s="99"/>
      <c r="M55" s="99"/>
      <c r="N55" s="99"/>
      <c r="O55" s="101"/>
    </row>
    <row r="56" spans="4:5" ht="15.75" thickBot="1">
      <c r="D56" s="1"/>
      <c r="E56" s="2"/>
    </row>
    <row r="57" spans="2:15" ht="30" customHeight="1" thickBot="1">
      <c r="B57" s="121" t="s">
        <v>11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3"/>
      <c r="O57" s="95" t="s">
        <v>49</v>
      </c>
    </row>
    <row r="58" spans="2:15" ht="15">
      <c r="B58" s="112" t="s">
        <v>5</v>
      </c>
      <c r="C58" s="8">
        <v>3</v>
      </c>
      <c r="D58" s="12" t="s">
        <v>2</v>
      </c>
      <c r="E58" s="8">
        <v>13</v>
      </c>
      <c r="F58" s="8">
        <v>14</v>
      </c>
      <c r="G58" s="8">
        <v>15</v>
      </c>
      <c r="H58" s="8">
        <v>16</v>
      </c>
      <c r="I58" s="8">
        <v>17</v>
      </c>
      <c r="J58" s="8">
        <v>18</v>
      </c>
      <c r="K58" s="8">
        <v>19</v>
      </c>
      <c r="L58" s="8">
        <v>20</v>
      </c>
      <c r="M58" s="8">
        <v>21</v>
      </c>
      <c r="N58" s="9">
        <v>22</v>
      </c>
      <c r="O58" s="54"/>
    </row>
    <row r="59" spans="2:15" ht="31.5" customHeight="1">
      <c r="B59" s="113" t="s">
        <v>3</v>
      </c>
      <c r="C59" s="5">
        <v>81</v>
      </c>
      <c r="D59" s="6" t="s">
        <v>36</v>
      </c>
      <c r="E59" s="7">
        <v>141</v>
      </c>
      <c r="F59" s="7">
        <v>147</v>
      </c>
      <c r="G59" s="7">
        <v>153</v>
      </c>
      <c r="H59" s="7">
        <v>159</v>
      </c>
      <c r="I59" s="7">
        <v>165</v>
      </c>
      <c r="J59" s="7">
        <v>171</v>
      </c>
      <c r="K59" s="7">
        <v>177</v>
      </c>
      <c r="L59" s="7">
        <v>183</v>
      </c>
      <c r="M59" s="7">
        <v>189</v>
      </c>
      <c r="N59" s="13">
        <v>195</v>
      </c>
      <c r="O59" s="55"/>
    </row>
    <row r="60" spans="2:15" ht="25.5">
      <c r="B60" s="114" t="s">
        <v>4</v>
      </c>
      <c r="C60" s="4">
        <v>0.95</v>
      </c>
      <c r="D60" s="4">
        <v>1.05</v>
      </c>
      <c r="E60" s="4">
        <v>1.05</v>
      </c>
      <c r="F60" s="4">
        <v>1.04</v>
      </c>
      <c r="G60" s="4">
        <v>1.03</v>
      </c>
      <c r="H60" s="4">
        <v>1.02</v>
      </c>
      <c r="I60" s="4">
        <v>1.01</v>
      </c>
      <c r="J60" s="4">
        <v>1</v>
      </c>
      <c r="K60" s="4">
        <v>0.99</v>
      </c>
      <c r="L60" s="4">
        <v>0.98</v>
      </c>
      <c r="M60" s="4">
        <v>0.97</v>
      </c>
      <c r="N60" s="11">
        <v>0.97</v>
      </c>
      <c r="O60" s="55"/>
    </row>
    <row r="61" spans="2:15" ht="15">
      <c r="B61" s="114" t="s">
        <v>0</v>
      </c>
      <c r="C61" s="4">
        <v>49.85</v>
      </c>
      <c r="D61" s="4">
        <v>49.85</v>
      </c>
      <c r="E61" s="4">
        <v>49.45</v>
      </c>
      <c r="F61" s="4">
        <v>49.45</v>
      </c>
      <c r="G61" s="4">
        <v>49.45</v>
      </c>
      <c r="H61" s="4">
        <v>49.45</v>
      </c>
      <c r="I61" s="4">
        <v>49.45</v>
      </c>
      <c r="J61" s="4">
        <v>49.45</v>
      </c>
      <c r="K61" s="4">
        <v>49.45</v>
      </c>
      <c r="L61" s="4">
        <v>49.45</v>
      </c>
      <c r="M61" s="4">
        <v>49.45</v>
      </c>
      <c r="N61" s="11">
        <v>49.45</v>
      </c>
      <c r="O61" s="55"/>
    </row>
    <row r="62" spans="2:15" ht="25.5">
      <c r="B62" s="114" t="s">
        <v>1</v>
      </c>
      <c r="C62" s="4">
        <v>22.9</v>
      </c>
      <c r="D62" s="4">
        <v>22.9</v>
      </c>
      <c r="E62" s="4">
        <v>22.9</v>
      </c>
      <c r="F62" s="4">
        <v>22.9</v>
      </c>
      <c r="G62" s="4">
        <v>22.9</v>
      </c>
      <c r="H62" s="4">
        <v>22.9</v>
      </c>
      <c r="I62" s="4">
        <v>22.9</v>
      </c>
      <c r="J62" s="4">
        <v>22.9</v>
      </c>
      <c r="K62" s="4">
        <v>22.9</v>
      </c>
      <c r="L62" s="4">
        <v>22.9</v>
      </c>
      <c r="M62" s="4">
        <v>22.9</v>
      </c>
      <c r="N62" s="11">
        <v>22.9</v>
      </c>
      <c r="O62" s="55"/>
    </row>
    <row r="63" spans="2:15" s="36" customFormat="1" ht="25.5">
      <c r="B63" s="33" t="s">
        <v>8</v>
      </c>
      <c r="C63" s="34">
        <f>PRODUCT(C60:C61,11610)</f>
        <v>549820.5750000001</v>
      </c>
      <c r="D63" s="47">
        <f aca="true" t="shared" si="12" ref="D63:N63">PRODUCT(D60:D61,11610)</f>
        <v>607696.425</v>
      </c>
      <c r="E63" s="34">
        <f t="shared" si="12"/>
        <v>602820.2250000001</v>
      </c>
      <c r="F63" s="34">
        <f t="shared" si="12"/>
        <v>597079.0800000001</v>
      </c>
      <c r="G63" s="34">
        <f t="shared" si="12"/>
        <v>591337.935</v>
      </c>
      <c r="H63" s="34">
        <f t="shared" si="12"/>
        <v>585596.79</v>
      </c>
      <c r="I63" s="34">
        <f t="shared" si="12"/>
        <v>579855.645</v>
      </c>
      <c r="J63" s="34">
        <f t="shared" si="12"/>
        <v>574114.5</v>
      </c>
      <c r="K63" s="34">
        <f t="shared" si="12"/>
        <v>568373.355</v>
      </c>
      <c r="L63" s="34">
        <f t="shared" si="12"/>
        <v>562632.21</v>
      </c>
      <c r="M63" s="34">
        <f t="shared" si="12"/>
        <v>556891.0650000001</v>
      </c>
      <c r="N63" s="35">
        <f t="shared" si="12"/>
        <v>556891.0650000001</v>
      </c>
      <c r="O63" s="57">
        <f>SUM(C63:N63)+D63*8</f>
        <v>11794680.270000003</v>
      </c>
    </row>
    <row r="64" spans="2:15" s="36" customFormat="1" ht="25.5">
      <c r="B64" s="83" t="s">
        <v>46</v>
      </c>
      <c r="C64" s="84">
        <f>PRODUCT(C60:C61,11223)</f>
        <v>531493.2225</v>
      </c>
      <c r="D64" s="105">
        <f aca="true" t="shared" si="13" ref="D64:N64">PRODUCT(D60:D61,11223)</f>
        <v>587439.8775000001</v>
      </c>
      <c r="E64" s="84">
        <f t="shared" si="13"/>
        <v>582726.2175</v>
      </c>
      <c r="F64" s="84">
        <f t="shared" si="13"/>
        <v>577176.444</v>
      </c>
      <c r="G64" s="84">
        <f t="shared" si="13"/>
        <v>571626.6705</v>
      </c>
      <c r="H64" s="84">
        <f t="shared" si="13"/>
        <v>566076.8970000001</v>
      </c>
      <c r="I64" s="84">
        <f t="shared" si="13"/>
        <v>560527.1235000001</v>
      </c>
      <c r="J64" s="84">
        <f t="shared" si="13"/>
        <v>554977.35</v>
      </c>
      <c r="K64" s="84">
        <f t="shared" si="13"/>
        <v>549427.5765</v>
      </c>
      <c r="L64" s="84">
        <f t="shared" si="13"/>
        <v>543877.803</v>
      </c>
      <c r="M64" s="84">
        <f t="shared" si="13"/>
        <v>538328.0295000001</v>
      </c>
      <c r="N64" s="85">
        <f t="shared" si="13"/>
        <v>538328.0295000001</v>
      </c>
      <c r="O64" s="91">
        <f>SUM(C64:N64)+D64*8</f>
        <v>11401524.261000002</v>
      </c>
    </row>
    <row r="65" spans="2:15" s="36" customFormat="1" ht="26.25" thickBot="1">
      <c r="B65" s="37" t="s">
        <v>47</v>
      </c>
      <c r="C65" s="38">
        <f>PRODUCT(C60:C61,9675)</f>
        <v>458183.8125</v>
      </c>
      <c r="D65" s="51">
        <f aca="true" t="shared" si="14" ref="D65:N65">PRODUCT(D60:D61,9675)</f>
        <v>506413.6875</v>
      </c>
      <c r="E65" s="38">
        <f t="shared" si="14"/>
        <v>502350.18750000006</v>
      </c>
      <c r="F65" s="38">
        <f t="shared" si="14"/>
        <v>497565.9</v>
      </c>
      <c r="G65" s="38">
        <f t="shared" si="14"/>
        <v>492781.61250000005</v>
      </c>
      <c r="H65" s="38">
        <f t="shared" si="14"/>
        <v>487997.32500000007</v>
      </c>
      <c r="I65" s="38">
        <f t="shared" si="14"/>
        <v>483213.03750000003</v>
      </c>
      <c r="J65" s="38">
        <f t="shared" si="14"/>
        <v>478428.75</v>
      </c>
      <c r="K65" s="38">
        <f t="shared" si="14"/>
        <v>473644.4625</v>
      </c>
      <c r="L65" s="38">
        <f t="shared" si="14"/>
        <v>468860.175</v>
      </c>
      <c r="M65" s="38">
        <f t="shared" si="14"/>
        <v>464075.8875</v>
      </c>
      <c r="N65" s="39">
        <f t="shared" si="14"/>
        <v>464075.8875</v>
      </c>
      <c r="O65" s="63">
        <f>SUM(C65:N65)+D65*8</f>
        <v>9828900.225000001</v>
      </c>
    </row>
    <row r="66" spans="2:14" ht="16.5" thickBot="1"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2:20" ht="30" customHeight="1" thickBot="1">
      <c r="B67" s="121" t="s">
        <v>12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3"/>
      <c r="O67" s="95" t="s">
        <v>49</v>
      </c>
      <c r="Q67" s="107"/>
      <c r="R67" s="107"/>
      <c r="S67" s="107"/>
      <c r="T67" s="107"/>
    </row>
    <row r="68" spans="2:15" ht="15">
      <c r="B68" s="112" t="s">
        <v>5</v>
      </c>
      <c r="C68" s="8">
        <v>3</v>
      </c>
      <c r="D68" s="12" t="s">
        <v>2</v>
      </c>
      <c r="E68" s="8">
        <v>13</v>
      </c>
      <c r="F68" s="8">
        <v>14</v>
      </c>
      <c r="G68" s="8">
        <v>15</v>
      </c>
      <c r="H68" s="8">
        <v>16</v>
      </c>
      <c r="I68" s="8">
        <v>17</v>
      </c>
      <c r="J68" s="8">
        <v>18</v>
      </c>
      <c r="K68" s="8">
        <v>19</v>
      </c>
      <c r="L68" s="8">
        <v>20</v>
      </c>
      <c r="M68" s="8">
        <v>21</v>
      </c>
      <c r="N68" s="9">
        <v>22</v>
      </c>
      <c r="O68" s="54"/>
    </row>
    <row r="69" spans="2:15" ht="31.5" customHeight="1">
      <c r="B69" s="113" t="s">
        <v>3</v>
      </c>
      <c r="C69" s="5">
        <v>84</v>
      </c>
      <c r="D69" s="6" t="s">
        <v>62</v>
      </c>
      <c r="E69" s="7">
        <v>144</v>
      </c>
      <c r="F69" s="7">
        <v>150</v>
      </c>
      <c r="G69" s="7">
        <v>156</v>
      </c>
      <c r="H69" s="7">
        <v>162</v>
      </c>
      <c r="I69" s="7">
        <v>168</v>
      </c>
      <c r="J69" s="7">
        <v>174</v>
      </c>
      <c r="K69" s="7">
        <v>180</v>
      </c>
      <c r="L69" s="7">
        <v>186</v>
      </c>
      <c r="M69" s="7">
        <v>192</v>
      </c>
      <c r="N69" s="10">
        <v>198</v>
      </c>
      <c r="O69" s="55"/>
    </row>
    <row r="70" spans="2:15" ht="25.5">
      <c r="B70" s="114" t="s">
        <v>4</v>
      </c>
      <c r="C70" s="4">
        <v>0.95</v>
      </c>
      <c r="D70" s="4">
        <v>1.05</v>
      </c>
      <c r="E70" s="4">
        <v>1.05</v>
      </c>
      <c r="F70" s="4">
        <v>1.04</v>
      </c>
      <c r="G70" s="4">
        <v>1.03</v>
      </c>
      <c r="H70" s="4">
        <v>1.02</v>
      </c>
      <c r="I70" s="4">
        <v>1.01</v>
      </c>
      <c r="J70" s="4">
        <v>1</v>
      </c>
      <c r="K70" s="4">
        <v>0.99</v>
      </c>
      <c r="L70" s="4">
        <v>0.98</v>
      </c>
      <c r="M70" s="4">
        <v>0.97</v>
      </c>
      <c r="N70" s="11">
        <v>0.97</v>
      </c>
      <c r="O70" s="55"/>
    </row>
    <row r="71" spans="2:15" ht="15">
      <c r="B71" s="114" t="s">
        <v>0</v>
      </c>
      <c r="C71" s="4">
        <v>44.85</v>
      </c>
      <c r="D71" s="4">
        <v>44.85</v>
      </c>
      <c r="E71" s="4">
        <v>44.35</v>
      </c>
      <c r="F71" s="4">
        <v>44.35</v>
      </c>
      <c r="G71" s="4">
        <v>44.35</v>
      </c>
      <c r="H71" s="4">
        <v>44.35</v>
      </c>
      <c r="I71" s="4">
        <v>44.35</v>
      </c>
      <c r="J71" s="4">
        <v>44.35</v>
      </c>
      <c r="K71" s="4">
        <v>44.35</v>
      </c>
      <c r="L71" s="4">
        <v>44.35</v>
      </c>
      <c r="M71" s="4">
        <v>44.35</v>
      </c>
      <c r="N71" s="11">
        <v>44.35</v>
      </c>
      <c r="O71" s="55"/>
    </row>
    <row r="72" spans="2:15" ht="25.5">
      <c r="B72" s="114" t="s">
        <v>1</v>
      </c>
      <c r="C72" s="4">
        <v>21.95</v>
      </c>
      <c r="D72" s="4">
        <v>21.95</v>
      </c>
      <c r="E72" s="4">
        <v>21.95</v>
      </c>
      <c r="F72" s="4">
        <v>21.95</v>
      </c>
      <c r="G72" s="4">
        <v>21.95</v>
      </c>
      <c r="H72" s="4">
        <v>21.95</v>
      </c>
      <c r="I72" s="4">
        <v>21.95</v>
      </c>
      <c r="J72" s="4">
        <v>21.95</v>
      </c>
      <c r="K72" s="4">
        <v>21.95</v>
      </c>
      <c r="L72" s="4">
        <v>21.95</v>
      </c>
      <c r="M72" s="4">
        <v>21.95</v>
      </c>
      <c r="N72" s="11">
        <v>21.95</v>
      </c>
      <c r="O72" s="55"/>
    </row>
    <row r="73" spans="2:15" s="36" customFormat="1" ht="25.5">
      <c r="B73" s="33" t="s">
        <v>8</v>
      </c>
      <c r="C73" s="34">
        <f>PRODUCT(C70:C71,11610)</f>
        <v>494673.075</v>
      </c>
      <c r="D73" s="47">
        <f aca="true" t="shared" si="15" ref="D73:N73">PRODUCT(D70:D71,11610)</f>
        <v>546743.925</v>
      </c>
      <c r="E73" s="34">
        <f t="shared" si="15"/>
        <v>540648.675</v>
      </c>
      <c r="F73" s="34">
        <f t="shared" si="15"/>
        <v>535499.64</v>
      </c>
      <c r="G73" s="34">
        <f t="shared" si="15"/>
        <v>530350.605</v>
      </c>
      <c r="H73" s="34">
        <f t="shared" si="15"/>
        <v>525201.5700000001</v>
      </c>
      <c r="I73" s="34">
        <f t="shared" si="15"/>
        <v>520052.53500000003</v>
      </c>
      <c r="J73" s="34">
        <f t="shared" si="15"/>
        <v>514903.5</v>
      </c>
      <c r="K73" s="34">
        <f t="shared" si="15"/>
        <v>509754.465</v>
      </c>
      <c r="L73" s="34">
        <f t="shared" si="15"/>
        <v>504605.43</v>
      </c>
      <c r="M73" s="34">
        <f t="shared" si="15"/>
        <v>499456.395</v>
      </c>
      <c r="N73" s="35">
        <f t="shared" si="15"/>
        <v>499456.395</v>
      </c>
      <c r="O73" s="57">
        <f>SUM(C73:N73)+D73*8</f>
        <v>10595297.61</v>
      </c>
    </row>
    <row r="74" spans="2:15" s="36" customFormat="1" ht="25.5">
      <c r="B74" s="83" t="s">
        <v>46</v>
      </c>
      <c r="C74" s="84">
        <f>PRODUCT(C70:C71,11223)</f>
        <v>478183.97250000003</v>
      </c>
      <c r="D74" s="105">
        <f aca="true" t="shared" si="16" ref="D74:N74">PRODUCT(D70:D71,11223)</f>
        <v>528519.1275000001</v>
      </c>
      <c r="E74" s="84">
        <f t="shared" si="16"/>
        <v>522627.05250000005</v>
      </c>
      <c r="F74" s="84">
        <f t="shared" si="16"/>
        <v>517649.652</v>
      </c>
      <c r="G74" s="84">
        <f t="shared" si="16"/>
        <v>512672.2515</v>
      </c>
      <c r="H74" s="84">
        <f t="shared" si="16"/>
        <v>507694.851</v>
      </c>
      <c r="I74" s="84">
        <f t="shared" si="16"/>
        <v>502717.45050000004</v>
      </c>
      <c r="J74" s="84">
        <f t="shared" si="16"/>
        <v>497740.05</v>
      </c>
      <c r="K74" s="84">
        <f t="shared" si="16"/>
        <v>492762.6495</v>
      </c>
      <c r="L74" s="84">
        <f t="shared" si="16"/>
        <v>487785.249</v>
      </c>
      <c r="M74" s="84">
        <f t="shared" si="16"/>
        <v>482807.8485</v>
      </c>
      <c r="N74" s="85">
        <f t="shared" si="16"/>
        <v>482807.8485</v>
      </c>
      <c r="O74" s="86">
        <f>SUM(C74:N74)+D74*8</f>
        <v>10242121.023000002</v>
      </c>
    </row>
    <row r="75" spans="2:15" s="36" customFormat="1" ht="26.25" thickBot="1">
      <c r="B75" s="37" t="s">
        <v>47</v>
      </c>
      <c r="C75" s="38">
        <f>PRODUCT(C70:C71,9675)</f>
        <v>412227.5625</v>
      </c>
      <c r="D75" s="51">
        <f aca="true" t="shared" si="17" ref="D75:N75">PRODUCT(D70:D71,9675)</f>
        <v>455619.9375</v>
      </c>
      <c r="E75" s="38">
        <f t="shared" si="17"/>
        <v>450540.5625</v>
      </c>
      <c r="F75" s="38">
        <f t="shared" si="17"/>
        <v>446249.7</v>
      </c>
      <c r="G75" s="38">
        <f t="shared" si="17"/>
        <v>441958.8375</v>
      </c>
      <c r="H75" s="38">
        <f t="shared" si="17"/>
        <v>437667.97500000003</v>
      </c>
      <c r="I75" s="38">
        <f t="shared" si="17"/>
        <v>433377.1125</v>
      </c>
      <c r="J75" s="38">
        <f t="shared" si="17"/>
        <v>429086.25</v>
      </c>
      <c r="K75" s="38">
        <f t="shared" si="17"/>
        <v>424795.3875</v>
      </c>
      <c r="L75" s="38">
        <f t="shared" si="17"/>
        <v>420504.525</v>
      </c>
      <c r="M75" s="38">
        <f t="shared" si="17"/>
        <v>416213.66250000003</v>
      </c>
      <c r="N75" s="39">
        <f t="shared" si="17"/>
        <v>416213.66250000003</v>
      </c>
      <c r="O75" s="58">
        <f>SUM(C75:N75)+D75*8</f>
        <v>8829414.675</v>
      </c>
    </row>
    <row r="76" spans="2:14" ht="16.5" thickBot="1"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2:15" ht="27.75" customHeight="1" thickBot="1">
      <c r="B77" s="121" t="s">
        <v>13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3"/>
      <c r="O77" s="95" t="s">
        <v>49</v>
      </c>
    </row>
    <row r="78" spans="2:15" ht="15">
      <c r="B78" s="112" t="s">
        <v>5</v>
      </c>
      <c r="C78" s="8">
        <v>3</v>
      </c>
      <c r="D78" s="12" t="s">
        <v>2</v>
      </c>
      <c r="E78" s="8">
        <v>13</v>
      </c>
      <c r="F78" s="8">
        <v>14</v>
      </c>
      <c r="G78" s="8">
        <v>15</v>
      </c>
      <c r="H78" s="8">
        <v>16</v>
      </c>
      <c r="I78" s="8">
        <v>17</v>
      </c>
      <c r="J78" s="8">
        <v>18</v>
      </c>
      <c r="K78" s="8">
        <v>19</v>
      </c>
      <c r="L78" s="8">
        <v>20</v>
      </c>
      <c r="M78" s="8">
        <v>21</v>
      </c>
      <c r="N78" s="9">
        <v>22</v>
      </c>
      <c r="O78" s="54"/>
    </row>
    <row r="79" spans="2:15" ht="31.5" customHeight="1">
      <c r="B79" s="113" t="s">
        <v>3</v>
      </c>
      <c r="C79" s="5">
        <v>85</v>
      </c>
      <c r="D79" s="6" t="s">
        <v>61</v>
      </c>
      <c r="E79" s="7">
        <v>145</v>
      </c>
      <c r="F79" s="7">
        <v>151</v>
      </c>
      <c r="G79" s="7">
        <v>157</v>
      </c>
      <c r="H79" s="7">
        <v>163</v>
      </c>
      <c r="I79" s="7">
        <v>169</v>
      </c>
      <c r="J79" s="7">
        <v>175</v>
      </c>
      <c r="K79" s="7">
        <v>181</v>
      </c>
      <c r="L79" s="7">
        <v>187</v>
      </c>
      <c r="M79" s="7">
        <v>193</v>
      </c>
      <c r="N79" s="132" t="s">
        <v>16</v>
      </c>
      <c r="O79" s="55"/>
    </row>
    <row r="80" spans="2:15" ht="25.5">
      <c r="B80" s="114" t="s">
        <v>4</v>
      </c>
      <c r="C80" s="4">
        <v>0.95</v>
      </c>
      <c r="D80" s="4">
        <v>1.05</v>
      </c>
      <c r="E80" s="4">
        <v>1.05</v>
      </c>
      <c r="F80" s="4">
        <v>1.04</v>
      </c>
      <c r="G80" s="4">
        <v>1.03</v>
      </c>
      <c r="H80" s="4">
        <v>1.02</v>
      </c>
      <c r="I80" s="4">
        <v>1.01</v>
      </c>
      <c r="J80" s="4">
        <v>1</v>
      </c>
      <c r="K80" s="4">
        <v>0.99</v>
      </c>
      <c r="L80" s="4">
        <v>0.98</v>
      </c>
      <c r="M80" s="4">
        <v>0.97</v>
      </c>
      <c r="N80" s="133"/>
      <c r="O80" s="55"/>
    </row>
    <row r="81" spans="2:15" ht="15">
      <c r="B81" s="114" t="s">
        <v>0</v>
      </c>
      <c r="C81" s="4">
        <v>45.55</v>
      </c>
      <c r="D81" s="4">
        <v>45.55</v>
      </c>
      <c r="E81" s="4">
        <v>45.05</v>
      </c>
      <c r="F81" s="4">
        <v>45.05</v>
      </c>
      <c r="G81" s="4">
        <v>45.05</v>
      </c>
      <c r="H81" s="4">
        <v>45.05</v>
      </c>
      <c r="I81" s="4">
        <v>45.05</v>
      </c>
      <c r="J81" s="4">
        <v>45.05</v>
      </c>
      <c r="K81" s="4">
        <v>45.05</v>
      </c>
      <c r="L81" s="4">
        <v>45.05</v>
      </c>
      <c r="M81" s="4">
        <v>45.05</v>
      </c>
      <c r="N81" s="133"/>
      <c r="O81" s="55"/>
    </row>
    <row r="82" spans="2:15" ht="25.5">
      <c r="B82" s="114" t="s">
        <v>1</v>
      </c>
      <c r="C82" s="4">
        <v>22.65</v>
      </c>
      <c r="D82" s="4">
        <v>22.65</v>
      </c>
      <c r="E82" s="4">
        <v>22.65</v>
      </c>
      <c r="F82" s="4">
        <v>22.65</v>
      </c>
      <c r="G82" s="4">
        <v>22.65</v>
      </c>
      <c r="H82" s="4">
        <v>22.65</v>
      </c>
      <c r="I82" s="4">
        <v>22.65</v>
      </c>
      <c r="J82" s="4">
        <v>22.65</v>
      </c>
      <c r="K82" s="4">
        <v>22.65</v>
      </c>
      <c r="L82" s="4">
        <v>22.65</v>
      </c>
      <c r="M82" s="4">
        <v>22.65</v>
      </c>
      <c r="N82" s="133"/>
      <c r="O82" s="55"/>
    </row>
    <row r="83" spans="2:15" s="36" customFormat="1" ht="25.5">
      <c r="B83" s="33" t="s">
        <v>8</v>
      </c>
      <c r="C83" s="34">
        <f>PRODUCT(C80:C81,11610)</f>
        <v>502393.7249999999</v>
      </c>
      <c r="D83" s="47">
        <f aca="true" t="shared" si="18" ref="D83:N83">PRODUCT(D80:D81,11610)</f>
        <v>555277.275</v>
      </c>
      <c r="E83" s="34">
        <f t="shared" si="18"/>
        <v>549182.025</v>
      </c>
      <c r="F83" s="34">
        <f t="shared" si="18"/>
        <v>543951.72</v>
      </c>
      <c r="G83" s="34">
        <f t="shared" si="18"/>
        <v>538721.415</v>
      </c>
      <c r="H83" s="34">
        <f t="shared" si="18"/>
        <v>533491.11</v>
      </c>
      <c r="I83" s="34">
        <f t="shared" si="18"/>
        <v>528260.8049999999</v>
      </c>
      <c r="J83" s="34">
        <f t="shared" si="18"/>
        <v>523030.49999999994</v>
      </c>
      <c r="K83" s="34">
        <f t="shared" si="18"/>
        <v>517800.195</v>
      </c>
      <c r="L83" s="34">
        <f t="shared" si="18"/>
        <v>512569.88999999996</v>
      </c>
      <c r="M83" s="34">
        <f t="shared" si="18"/>
        <v>507339.58499999996</v>
      </c>
      <c r="N83" s="35">
        <f t="shared" si="18"/>
        <v>11610</v>
      </c>
      <c r="O83" s="65">
        <f>SUM(C83:N83)+D83*8</f>
        <v>10265846.445</v>
      </c>
    </row>
    <row r="84" spans="2:15" s="36" customFormat="1" ht="25.5">
      <c r="B84" s="83" t="s">
        <v>46</v>
      </c>
      <c r="C84" s="84">
        <f>PRODUCT(C80:C81,11223)</f>
        <v>485647.26749999996</v>
      </c>
      <c r="D84" s="105">
        <f aca="true" t="shared" si="19" ref="D84:N84">PRODUCT(D80:D81,11223)</f>
        <v>536768.0325</v>
      </c>
      <c r="E84" s="84">
        <f t="shared" si="19"/>
        <v>530875.9575</v>
      </c>
      <c r="F84" s="84">
        <f t="shared" si="19"/>
        <v>525819.9959999999</v>
      </c>
      <c r="G84" s="84">
        <f t="shared" si="19"/>
        <v>520764.0345</v>
      </c>
      <c r="H84" s="84">
        <f t="shared" si="19"/>
        <v>515708.07300000003</v>
      </c>
      <c r="I84" s="84">
        <f t="shared" si="19"/>
        <v>510652.11149999994</v>
      </c>
      <c r="J84" s="84">
        <f t="shared" si="19"/>
        <v>505596.14999999997</v>
      </c>
      <c r="K84" s="84">
        <f t="shared" si="19"/>
        <v>500540.1885</v>
      </c>
      <c r="L84" s="84">
        <f t="shared" si="19"/>
        <v>495484.22699999996</v>
      </c>
      <c r="M84" s="84">
        <f t="shared" si="19"/>
        <v>490428.2655</v>
      </c>
      <c r="N84" s="85">
        <f t="shared" si="19"/>
        <v>11223</v>
      </c>
      <c r="O84" s="86">
        <f>SUM(C84:N84)+D84*8</f>
        <v>9923651.563499998</v>
      </c>
    </row>
    <row r="85" spans="2:15" s="36" customFormat="1" ht="26.25" thickBot="1">
      <c r="B85" s="37" t="s">
        <v>47</v>
      </c>
      <c r="C85" s="38">
        <f>PRODUCT(C80:C81,9675)</f>
        <v>418661.43749999994</v>
      </c>
      <c r="D85" s="51">
        <f aca="true" t="shared" si="20" ref="D85:N85">PRODUCT(D80:D81,9675)</f>
        <v>462731.0625</v>
      </c>
      <c r="E85" s="38">
        <f t="shared" si="20"/>
        <v>457651.6875</v>
      </c>
      <c r="F85" s="38">
        <f t="shared" si="20"/>
        <v>453293.1</v>
      </c>
      <c r="G85" s="38">
        <f t="shared" si="20"/>
        <v>448934.5125</v>
      </c>
      <c r="H85" s="38">
        <f t="shared" si="20"/>
        <v>444575.925</v>
      </c>
      <c r="I85" s="38">
        <f t="shared" si="20"/>
        <v>440217.33749999997</v>
      </c>
      <c r="J85" s="38">
        <f t="shared" si="20"/>
        <v>435858.75</v>
      </c>
      <c r="K85" s="38">
        <f t="shared" si="20"/>
        <v>431500.1625</v>
      </c>
      <c r="L85" s="38">
        <f t="shared" si="20"/>
        <v>427141.57499999995</v>
      </c>
      <c r="M85" s="38">
        <f t="shared" si="20"/>
        <v>422782.98749999993</v>
      </c>
      <c r="N85" s="39">
        <f t="shared" si="20"/>
        <v>9675</v>
      </c>
      <c r="O85" s="58">
        <f>SUM(C85:N85)+D85*8</f>
        <v>8554872.0375</v>
      </c>
    </row>
    <row r="86" spans="2:14" ht="16.5" thickBot="1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2:15" ht="27.75" customHeight="1" thickBot="1">
      <c r="B87" s="126" t="s">
        <v>7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8"/>
      <c r="O87" s="95" t="s">
        <v>49</v>
      </c>
    </row>
    <row r="88" spans="2:15" ht="15">
      <c r="B88" s="112" t="s">
        <v>5</v>
      </c>
      <c r="C88" s="8">
        <v>3</v>
      </c>
      <c r="D88" s="12" t="s">
        <v>2</v>
      </c>
      <c r="E88" s="8">
        <v>13</v>
      </c>
      <c r="F88" s="8">
        <v>14</v>
      </c>
      <c r="G88" s="8">
        <v>15</v>
      </c>
      <c r="H88" s="8">
        <v>16</v>
      </c>
      <c r="I88" s="8">
        <v>17</v>
      </c>
      <c r="J88" s="8">
        <v>18</v>
      </c>
      <c r="K88" s="8">
        <v>19</v>
      </c>
      <c r="L88" s="8">
        <v>20</v>
      </c>
      <c r="M88" s="8">
        <v>21</v>
      </c>
      <c r="N88" s="9">
        <v>22</v>
      </c>
      <c r="O88" s="54"/>
    </row>
    <row r="89" spans="2:15" ht="31.5" customHeight="1">
      <c r="B89" s="113" t="s">
        <v>3</v>
      </c>
      <c r="C89" s="5">
        <v>82</v>
      </c>
      <c r="D89" s="6" t="s">
        <v>60</v>
      </c>
      <c r="E89" s="7">
        <v>142</v>
      </c>
      <c r="F89" s="7">
        <v>148</v>
      </c>
      <c r="G89" s="7">
        <v>154</v>
      </c>
      <c r="H89" s="7">
        <v>160</v>
      </c>
      <c r="I89" s="7">
        <v>166</v>
      </c>
      <c r="J89" s="7">
        <v>172</v>
      </c>
      <c r="K89" s="7">
        <v>178</v>
      </c>
      <c r="L89" s="7">
        <v>184</v>
      </c>
      <c r="M89" s="7">
        <v>190</v>
      </c>
      <c r="N89" s="10">
        <v>196</v>
      </c>
      <c r="O89" s="55"/>
    </row>
    <row r="90" spans="2:15" ht="25.5">
      <c r="B90" s="114" t="s">
        <v>4</v>
      </c>
      <c r="C90" s="4">
        <v>0.95</v>
      </c>
      <c r="D90" s="4">
        <v>1.05</v>
      </c>
      <c r="E90" s="4">
        <v>1.05</v>
      </c>
      <c r="F90" s="4">
        <v>1.04</v>
      </c>
      <c r="G90" s="4">
        <v>1.03</v>
      </c>
      <c r="H90" s="4">
        <v>1.02</v>
      </c>
      <c r="I90" s="4">
        <v>1.01</v>
      </c>
      <c r="J90" s="4">
        <v>1</v>
      </c>
      <c r="K90" s="4">
        <v>0.99</v>
      </c>
      <c r="L90" s="4">
        <v>0.98</v>
      </c>
      <c r="M90" s="4">
        <v>0.97</v>
      </c>
      <c r="N90" s="11">
        <v>0.97</v>
      </c>
      <c r="O90" s="55"/>
    </row>
    <row r="91" spans="2:15" ht="15">
      <c r="B91" s="114" t="s">
        <v>0</v>
      </c>
      <c r="C91" s="4">
        <v>80.95</v>
      </c>
      <c r="D91" s="4">
        <v>80.95</v>
      </c>
      <c r="E91" s="4">
        <v>80.4</v>
      </c>
      <c r="F91" s="4">
        <v>80.4</v>
      </c>
      <c r="G91" s="4">
        <v>80.4</v>
      </c>
      <c r="H91" s="4">
        <v>80.4</v>
      </c>
      <c r="I91" s="4">
        <v>80.4</v>
      </c>
      <c r="J91" s="4">
        <v>80.4</v>
      </c>
      <c r="K91" s="4">
        <v>80.4</v>
      </c>
      <c r="L91" s="4">
        <v>80.4</v>
      </c>
      <c r="M91" s="4">
        <v>80.4</v>
      </c>
      <c r="N91" s="11">
        <v>80.4</v>
      </c>
      <c r="O91" s="55"/>
    </row>
    <row r="92" spans="2:15" ht="25.5">
      <c r="B92" s="114" t="s">
        <v>1</v>
      </c>
      <c r="C92" s="4">
        <v>42.5</v>
      </c>
      <c r="D92" s="4">
        <v>42.5</v>
      </c>
      <c r="E92" s="4">
        <v>42.5</v>
      </c>
      <c r="F92" s="4">
        <v>42.5</v>
      </c>
      <c r="G92" s="4">
        <v>42.5</v>
      </c>
      <c r="H92" s="4">
        <v>42.5</v>
      </c>
      <c r="I92" s="4">
        <v>42.5</v>
      </c>
      <c r="J92" s="4">
        <v>42.5</v>
      </c>
      <c r="K92" s="4">
        <v>42.5</v>
      </c>
      <c r="L92" s="4">
        <v>42.5</v>
      </c>
      <c r="M92" s="4">
        <v>42.5</v>
      </c>
      <c r="N92" s="11">
        <v>42.5</v>
      </c>
      <c r="O92" s="55"/>
    </row>
    <row r="93" spans="2:15" s="36" customFormat="1" ht="25.5">
      <c r="B93" s="33" t="s">
        <v>8</v>
      </c>
      <c r="C93" s="34">
        <f>PRODUCT(C90:C91,10206)</f>
        <v>784866.915</v>
      </c>
      <c r="D93" s="47">
        <f>PRODUCT(D90:D91,10206)</f>
        <v>867484.485</v>
      </c>
      <c r="E93" s="34">
        <f>PRODUCT(E90:E91,10206)</f>
        <v>861590.5200000001</v>
      </c>
      <c r="F93" s="34">
        <f>PRODUCT(F90:F91,10206)</f>
        <v>853384.8960000002</v>
      </c>
      <c r="G93" s="34">
        <f aca="true" t="shared" si="21" ref="G93:N93">PRODUCT(G90:G91,10206)</f>
        <v>845179.2720000001</v>
      </c>
      <c r="H93" s="34">
        <f t="shared" si="21"/>
        <v>836973.648</v>
      </c>
      <c r="I93" s="34">
        <f t="shared" si="21"/>
        <v>828768.0240000001</v>
      </c>
      <c r="J93" s="34">
        <f t="shared" si="21"/>
        <v>820562.4</v>
      </c>
      <c r="K93" s="34">
        <f t="shared" si="21"/>
        <v>812356.7760000001</v>
      </c>
      <c r="L93" s="34">
        <f t="shared" si="21"/>
        <v>804151.152</v>
      </c>
      <c r="M93" s="34">
        <f t="shared" si="21"/>
        <v>795945.528</v>
      </c>
      <c r="N93" s="35">
        <f t="shared" si="21"/>
        <v>795945.528</v>
      </c>
      <c r="O93" s="65">
        <f>SUM(C93:N93)+D93*8</f>
        <v>16847085.024</v>
      </c>
    </row>
    <row r="94" spans="2:15" s="36" customFormat="1" ht="25.5">
      <c r="B94" s="41" t="s">
        <v>46</v>
      </c>
      <c r="C94" s="42">
        <f>PRODUCT(C90:C91,9865.8)</f>
        <v>758704.6845</v>
      </c>
      <c r="D94" s="49">
        <f>PRODUCT(D90:D91,9865.8)</f>
        <v>838568.3354999999</v>
      </c>
      <c r="E94" s="42">
        <f aca="true" t="shared" si="22" ref="E94:N94">PRODUCT(E90:E91,9865.8)</f>
        <v>832870.8360000001</v>
      </c>
      <c r="F94" s="42">
        <f t="shared" si="22"/>
        <v>824938.7328000001</v>
      </c>
      <c r="G94" s="42">
        <f t="shared" si="22"/>
        <v>817006.6296000001</v>
      </c>
      <c r="H94" s="42">
        <f t="shared" si="22"/>
        <v>809074.5264000001</v>
      </c>
      <c r="I94" s="42">
        <f t="shared" si="22"/>
        <v>801142.4232</v>
      </c>
      <c r="J94" s="42">
        <f t="shared" si="22"/>
        <v>793210.32</v>
      </c>
      <c r="K94" s="42">
        <f t="shared" si="22"/>
        <v>785278.2167999999</v>
      </c>
      <c r="L94" s="42">
        <f t="shared" si="22"/>
        <v>777346.1135999999</v>
      </c>
      <c r="M94" s="42">
        <f t="shared" si="22"/>
        <v>769414.0103999999</v>
      </c>
      <c r="N94" s="43">
        <f t="shared" si="22"/>
        <v>769414.0103999999</v>
      </c>
      <c r="O94" s="66">
        <f>SUM(C94:N94)+D94*8</f>
        <v>16285515.523199998</v>
      </c>
    </row>
    <row r="95" spans="2:15" s="36" customFormat="1" ht="26.25" thickBot="1">
      <c r="B95" s="37" t="s">
        <v>47</v>
      </c>
      <c r="C95" s="38">
        <f>PRODUCT(C90:C91,8505)</f>
        <v>654055.7625000001</v>
      </c>
      <c r="D95" s="51">
        <f aca="true" t="shared" si="23" ref="D95:N95">PRODUCT(D90:D91,8505)</f>
        <v>722903.7375</v>
      </c>
      <c r="E95" s="38">
        <f t="shared" si="23"/>
        <v>717992.1000000001</v>
      </c>
      <c r="F95" s="38">
        <f t="shared" si="23"/>
        <v>711154.0800000001</v>
      </c>
      <c r="G95" s="38">
        <f t="shared" si="23"/>
        <v>704316.06</v>
      </c>
      <c r="H95" s="38">
        <f t="shared" si="23"/>
        <v>697478.04</v>
      </c>
      <c r="I95" s="38">
        <f t="shared" si="23"/>
        <v>690640.02</v>
      </c>
      <c r="J95" s="38">
        <f t="shared" si="23"/>
        <v>683802</v>
      </c>
      <c r="K95" s="38">
        <f t="shared" si="23"/>
        <v>676963.98</v>
      </c>
      <c r="L95" s="38">
        <f t="shared" si="23"/>
        <v>670125.96</v>
      </c>
      <c r="M95" s="38">
        <f t="shared" si="23"/>
        <v>663287.94</v>
      </c>
      <c r="N95" s="39">
        <f t="shared" si="23"/>
        <v>663287.94</v>
      </c>
      <c r="O95" s="63">
        <f>SUM(C95:N95)+D95*8</f>
        <v>14039237.520000001</v>
      </c>
    </row>
    <row r="96" spans="2:14" ht="16.5" thickBot="1">
      <c r="B96" s="2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</row>
    <row r="97" spans="2:15" ht="26.25" customHeight="1" thickBot="1">
      <c r="B97" s="129" t="s">
        <v>14</v>
      </c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1"/>
      <c r="O97" s="95" t="s">
        <v>49</v>
      </c>
    </row>
    <row r="98" spans="2:15" ht="15">
      <c r="B98" s="112" t="s">
        <v>5</v>
      </c>
      <c r="C98" s="8">
        <v>3</v>
      </c>
      <c r="D98" s="12" t="s">
        <v>2</v>
      </c>
      <c r="E98" s="8">
        <v>13</v>
      </c>
      <c r="F98" s="8">
        <v>14</v>
      </c>
      <c r="G98" s="8">
        <v>15</v>
      </c>
      <c r="H98" s="8">
        <v>16</v>
      </c>
      <c r="I98" s="8">
        <v>17</v>
      </c>
      <c r="J98" s="8">
        <v>18</v>
      </c>
      <c r="K98" s="8">
        <v>19</v>
      </c>
      <c r="L98" s="8">
        <v>20</v>
      </c>
      <c r="M98" s="8">
        <v>21</v>
      </c>
      <c r="N98" s="9">
        <v>22</v>
      </c>
      <c r="O98" s="54"/>
    </row>
    <row r="99" spans="2:15" ht="31.5" customHeight="1">
      <c r="B99" s="113" t="s">
        <v>3</v>
      </c>
      <c r="C99" s="5">
        <v>83</v>
      </c>
      <c r="D99" s="6" t="s">
        <v>59</v>
      </c>
      <c r="E99" s="7">
        <v>143</v>
      </c>
      <c r="F99" s="7">
        <v>149</v>
      </c>
      <c r="G99" s="7">
        <v>155</v>
      </c>
      <c r="H99" s="7">
        <v>161</v>
      </c>
      <c r="I99" s="7">
        <v>167</v>
      </c>
      <c r="J99" s="7">
        <v>173</v>
      </c>
      <c r="K99" s="7">
        <v>179</v>
      </c>
      <c r="L99" s="7">
        <v>185</v>
      </c>
      <c r="M99" s="7">
        <v>191</v>
      </c>
      <c r="N99" s="10">
        <v>197</v>
      </c>
      <c r="O99" s="55"/>
    </row>
    <row r="100" spans="2:15" ht="25.5">
      <c r="B100" s="114" t="s">
        <v>4</v>
      </c>
      <c r="C100" s="4">
        <v>0.95</v>
      </c>
      <c r="D100" s="4">
        <v>1.05</v>
      </c>
      <c r="E100" s="4">
        <v>1.05</v>
      </c>
      <c r="F100" s="4">
        <v>1.04</v>
      </c>
      <c r="G100" s="4">
        <v>1.03</v>
      </c>
      <c r="H100" s="4">
        <v>1.02</v>
      </c>
      <c r="I100" s="4">
        <v>1.01</v>
      </c>
      <c r="J100" s="4">
        <v>1</v>
      </c>
      <c r="K100" s="4">
        <v>0.99</v>
      </c>
      <c r="L100" s="4">
        <v>0.98</v>
      </c>
      <c r="M100" s="4">
        <v>0.97</v>
      </c>
      <c r="N100" s="11">
        <v>0.97</v>
      </c>
      <c r="O100" s="55"/>
    </row>
    <row r="101" spans="2:15" ht="15">
      <c r="B101" s="114" t="s">
        <v>0</v>
      </c>
      <c r="C101" s="4">
        <v>125.2</v>
      </c>
      <c r="D101" s="4">
        <v>125.2</v>
      </c>
      <c r="E101" s="4">
        <v>124.75</v>
      </c>
      <c r="F101" s="4">
        <v>124.75</v>
      </c>
      <c r="G101" s="4">
        <v>124.75</v>
      </c>
      <c r="H101" s="4">
        <v>124.75</v>
      </c>
      <c r="I101" s="4">
        <v>124.75</v>
      </c>
      <c r="J101" s="4">
        <v>124.75</v>
      </c>
      <c r="K101" s="4">
        <v>124.75</v>
      </c>
      <c r="L101" s="4">
        <v>124.75</v>
      </c>
      <c r="M101" s="4">
        <v>124.75</v>
      </c>
      <c r="N101" s="11">
        <v>124.75</v>
      </c>
      <c r="O101" s="55"/>
    </row>
    <row r="102" spans="2:15" ht="25.5">
      <c r="B102" s="114" t="s">
        <v>1</v>
      </c>
      <c r="C102" s="4">
        <v>67</v>
      </c>
      <c r="D102" s="4">
        <v>67</v>
      </c>
      <c r="E102" s="4">
        <v>67</v>
      </c>
      <c r="F102" s="4">
        <v>67</v>
      </c>
      <c r="G102" s="4">
        <v>67</v>
      </c>
      <c r="H102" s="4">
        <v>67</v>
      </c>
      <c r="I102" s="4">
        <v>67</v>
      </c>
      <c r="J102" s="4">
        <v>67</v>
      </c>
      <c r="K102" s="4">
        <v>67</v>
      </c>
      <c r="L102" s="4">
        <v>67</v>
      </c>
      <c r="M102" s="4">
        <v>67</v>
      </c>
      <c r="N102" s="11">
        <v>67</v>
      </c>
      <c r="O102" s="55"/>
    </row>
    <row r="103" spans="2:15" s="36" customFormat="1" ht="25.5">
      <c r="B103" s="33" t="s">
        <v>8</v>
      </c>
      <c r="C103" s="34">
        <f>PRODUCT(C100:C101,9720)</f>
        <v>1156096.8</v>
      </c>
      <c r="D103" s="47">
        <f aca="true" t="shared" si="24" ref="D103:N103">PRODUCT(D100:D101,9720)</f>
        <v>1277791.2000000002</v>
      </c>
      <c r="E103" s="34">
        <f t="shared" si="24"/>
        <v>1273198.5</v>
      </c>
      <c r="F103" s="34">
        <f t="shared" si="24"/>
        <v>1261072.8</v>
      </c>
      <c r="G103" s="34">
        <f t="shared" si="24"/>
        <v>1248947.1</v>
      </c>
      <c r="H103" s="34">
        <f t="shared" si="24"/>
        <v>1236821.4000000001</v>
      </c>
      <c r="I103" s="34">
        <f t="shared" si="24"/>
        <v>1224695.7</v>
      </c>
      <c r="J103" s="34">
        <f t="shared" si="24"/>
        <v>1212570</v>
      </c>
      <c r="K103" s="34">
        <f t="shared" si="24"/>
        <v>1200444.3</v>
      </c>
      <c r="L103" s="34">
        <f t="shared" si="24"/>
        <v>1188318.5999999999</v>
      </c>
      <c r="M103" s="34">
        <f t="shared" si="24"/>
        <v>1176192.9</v>
      </c>
      <c r="N103" s="35">
        <f t="shared" si="24"/>
        <v>1176192.9</v>
      </c>
      <c r="O103" s="65">
        <f>SUM(C103:N103)+D103*8</f>
        <v>24854671.800000004</v>
      </c>
    </row>
    <row r="104" spans="2:15" s="36" customFormat="1" ht="25.5">
      <c r="B104" s="44" t="s">
        <v>46</v>
      </c>
      <c r="C104" s="45">
        <f>PRODUCT(C100:C101,9396)</f>
        <v>1117560.24</v>
      </c>
      <c r="D104" s="104">
        <f aca="true" t="shared" si="25" ref="D104:N104">PRODUCT(D100:D101,9396)</f>
        <v>1235198.1600000001</v>
      </c>
      <c r="E104" s="45">
        <f t="shared" si="25"/>
        <v>1230758.55</v>
      </c>
      <c r="F104" s="45">
        <f t="shared" si="25"/>
        <v>1219037.04</v>
      </c>
      <c r="G104" s="45">
        <f t="shared" si="25"/>
        <v>1207315.53</v>
      </c>
      <c r="H104" s="45">
        <f t="shared" si="25"/>
        <v>1195594.02</v>
      </c>
      <c r="I104" s="45">
        <f t="shared" si="25"/>
        <v>1183872.51</v>
      </c>
      <c r="J104" s="45">
        <f t="shared" si="25"/>
        <v>1172151</v>
      </c>
      <c r="K104" s="45">
        <f t="shared" si="25"/>
        <v>1160429.49</v>
      </c>
      <c r="L104" s="45">
        <f t="shared" si="25"/>
        <v>1148707.98</v>
      </c>
      <c r="M104" s="45">
        <f t="shared" si="25"/>
        <v>1136986.47</v>
      </c>
      <c r="N104" s="46">
        <f t="shared" si="25"/>
        <v>1136986.47</v>
      </c>
      <c r="O104" s="62">
        <f>SUM(C104:N104)+D104*8</f>
        <v>24026182.740000002</v>
      </c>
    </row>
    <row r="105" spans="2:15" s="36" customFormat="1" ht="26.25" thickBot="1">
      <c r="B105" s="37" t="s">
        <v>47</v>
      </c>
      <c r="C105" s="38">
        <f>PRODUCT(C100:C101,8100)</f>
        <v>963414</v>
      </c>
      <c r="D105" s="51">
        <f aca="true" t="shared" si="26" ref="D105:N105">PRODUCT(D100:D101,8100)</f>
        <v>1064826</v>
      </c>
      <c r="E105" s="38">
        <f t="shared" si="26"/>
        <v>1060998.75</v>
      </c>
      <c r="F105" s="38">
        <f t="shared" si="26"/>
        <v>1050894</v>
      </c>
      <c r="G105" s="38">
        <f t="shared" si="26"/>
        <v>1040789.25</v>
      </c>
      <c r="H105" s="38">
        <f t="shared" si="26"/>
        <v>1030684.5</v>
      </c>
      <c r="I105" s="38">
        <f t="shared" si="26"/>
        <v>1020579.75</v>
      </c>
      <c r="J105" s="38">
        <f t="shared" si="26"/>
        <v>1010475</v>
      </c>
      <c r="K105" s="38">
        <f t="shared" si="26"/>
        <v>1000370.25</v>
      </c>
      <c r="L105" s="38">
        <f t="shared" si="26"/>
        <v>990265.5</v>
      </c>
      <c r="M105" s="38">
        <f t="shared" si="26"/>
        <v>980160.75</v>
      </c>
      <c r="N105" s="39">
        <f t="shared" si="26"/>
        <v>980160.75</v>
      </c>
      <c r="O105" s="63">
        <f>SUM(C105:N105)+D105*8</f>
        <v>20712226.5</v>
      </c>
    </row>
    <row r="106" spans="2:14" ht="16.5" thickBot="1"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2:15" ht="26.25" customHeight="1" thickBot="1">
      <c r="B107" s="129" t="s">
        <v>15</v>
      </c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1"/>
      <c r="O107" s="95" t="s">
        <v>49</v>
      </c>
    </row>
    <row r="108" spans="2:15" ht="15">
      <c r="B108" s="112" t="s">
        <v>5</v>
      </c>
      <c r="C108" s="8">
        <v>3</v>
      </c>
      <c r="D108" s="12" t="s">
        <v>2</v>
      </c>
      <c r="E108" s="8">
        <v>13</v>
      </c>
      <c r="F108" s="8">
        <v>14</v>
      </c>
      <c r="G108" s="8">
        <v>15</v>
      </c>
      <c r="H108" s="8">
        <v>16</v>
      </c>
      <c r="I108" s="8">
        <v>17</v>
      </c>
      <c r="J108" s="8">
        <v>18</v>
      </c>
      <c r="K108" s="8">
        <v>19</v>
      </c>
      <c r="L108" s="8">
        <v>20</v>
      </c>
      <c r="M108" s="8">
        <v>21</v>
      </c>
      <c r="N108" s="14">
        <v>22</v>
      </c>
      <c r="O108" s="54"/>
    </row>
    <row r="109" spans="2:15" ht="31.5" customHeight="1">
      <c r="B109" s="113" t="s">
        <v>3</v>
      </c>
      <c r="C109" s="5">
        <v>86</v>
      </c>
      <c r="D109" s="6" t="s">
        <v>58</v>
      </c>
      <c r="E109" s="7">
        <v>146</v>
      </c>
      <c r="F109" s="7">
        <v>152</v>
      </c>
      <c r="G109" s="7">
        <v>158</v>
      </c>
      <c r="H109" s="7">
        <v>164</v>
      </c>
      <c r="I109" s="7">
        <v>170</v>
      </c>
      <c r="J109" s="7">
        <v>176</v>
      </c>
      <c r="K109" s="7">
        <v>182</v>
      </c>
      <c r="L109" s="7">
        <v>188</v>
      </c>
      <c r="M109" s="7">
        <v>194</v>
      </c>
      <c r="N109" s="13">
        <v>200</v>
      </c>
      <c r="O109" s="55"/>
    </row>
    <row r="110" spans="2:15" ht="25.5">
      <c r="B110" s="114" t="s">
        <v>4</v>
      </c>
      <c r="C110" s="4">
        <v>0.95</v>
      </c>
      <c r="D110" s="4">
        <v>1.05</v>
      </c>
      <c r="E110" s="4">
        <v>1.05</v>
      </c>
      <c r="F110" s="4">
        <v>1.04</v>
      </c>
      <c r="G110" s="4">
        <v>1.03</v>
      </c>
      <c r="H110" s="4">
        <v>1.02</v>
      </c>
      <c r="I110" s="4">
        <v>1.01</v>
      </c>
      <c r="J110" s="4">
        <v>1</v>
      </c>
      <c r="K110" s="4">
        <v>0.99</v>
      </c>
      <c r="L110" s="4">
        <v>0.98</v>
      </c>
      <c r="M110" s="4">
        <v>0.97</v>
      </c>
      <c r="N110" s="11">
        <v>0.97</v>
      </c>
      <c r="O110" s="55"/>
    </row>
    <row r="111" spans="2:15" ht="15">
      <c r="B111" s="114" t="s">
        <v>0</v>
      </c>
      <c r="C111" s="4">
        <v>122.45</v>
      </c>
      <c r="D111" s="4">
        <v>122.45</v>
      </c>
      <c r="E111" s="4">
        <v>121.9</v>
      </c>
      <c r="F111" s="4">
        <v>121.9</v>
      </c>
      <c r="G111" s="4">
        <v>121.9</v>
      </c>
      <c r="H111" s="4">
        <v>121.9</v>
      </c>
      <c r="I111" s="4">
        <v>121.9</v>
      </c>
      <c r="J111" s="4">
        <v>121.9</v>
      </c>
      <c r="K111" s="4">
        <v>121.9</v>
      </c>
      <c r="L111" s="4">
        <v>121.9</v>
      </c>
      <c r="M111" s="4">
        <v>121.9</v>
      </c>
      <c r="N111" s="11">
        <v>121.9</v>
      </c>
      <c r="O111" s="55"/>
    </row>
    <row r="112" spans="2:15" ht="25.5">
      <c r="B112" s="114" t="s">
        <v>1</v>
      </c>
      <c r="C112" s="4">
        <v>67.5</v>
      </c>
      <c r="D112" s="4">
        <v>67.5</v>
      </c>
      <c r="E112" s="4">
        <v>67.5</v>
      </c>
      <c r="F112" s="4">
        <v>67.5</v>
      </c>
      <c r="G112" s="4">
        <v>67.5</v>
      </c>
      <c r="H112" s="4">
        <v>67.5</v>
      </c>
      <c r="I112" s="4">
        <v>67.5</v>
      </c>
      <c r="J112" s="4">
        <v>67.5</v>
      </c>
      <c r="K112" s="4">
        <v>67.5</v>
      </c>
      <c r="L112" s="4">
        <v>67.5</v>
      </c>
      <c r="M112" s="4">
        <v>67.5</v>
      </c>
      <c r="N112" s="11">
        <v>67.5</v>
      </c>
      <c r="O112" s="55"/>
    </row>
    <row r="113" spans="2:15" s="36" customFormat="1" ht="25.5">
      <c r="B113" s="33" t="s">
        <v>8</v>
      </c>
      <c r="C113" s="34">
        <f>PRODUCT(C110:C111,9720)</f>
        <v>1130703.3</v>
      </c>
      <c r="D113" s="47">
        <f aca="true" t="shared" si="27" ref="D113:N113">PRODUCT(D110:D111,9720)</f>
        <v>1249724.7000000002</v>
      </c>
      <c r="E113" s="34">
        <f t="shared" si="27"/>
        <v>1244111.4000000001</v>
      </c>
      <c r="F113" s="34">
        <f t="shared" si="27"/>
        <v>1232262.7200000002</v>
      </c>
      <c r="G113" s="34">
        <f t="shared" si="27"/>
        <v>1220414.04</v>
      </c>
      <c r="H113" s="34">
        <f t="shared" si="27"/>
        <v>1208565.36</v>
      </c>
      <c r="I113" s="34">
        <f t="shared" si="27"/>
        <v>1196716.68</v>
      </c>
      <c r="J113" s="34">
        <f t="shared" si="27"/>
        <v>1184868</v>
      </c>
      <c r="K113" s="34">
        <f t="shared" si="27"/>
        <v>1173019.32</v>
      </c>
      <c r="L113" s="34">
        <f t="shared" si="27"/>
        <v>1161170.6400000001</v>
      </c>
      <c r="M113" s="34">
        <f t="shared" si="27"/>
        <v>1149321.9600000002</v>
      </c>
      <c r="N113" s="35">
        <f t="shared" si="27"/>
        <v>1149321.9600000002</v>
      </c>
      <c r="O113" s="57">
        <f>SUM(C113:N113)+D113*8</f>
        <v>24297997.680000007</v>
      </c>
    </row>
    <row r="114" spans="2:15" s="36" customFormat="1" ht="25.5">
      <c r="B114" s="44" t="s">
        <v>46</v>
      </c>
      <c r="C114" s="45">
        <f>PRODUCT(C110:C111,9396)</f>
        <v>1093013.19</v>
      </c>
      <c r="D114" s="104">
        <f aca="true" t="shared" si="28" ref="D114:N114">PRODUCT(D110:D111,9396)</f>
        <v>1208067.2100000002</v>
      </c>
      <c r="E114" s="45">
        <f t="shared" si="28"/>
        <v>1202641.02</v>
      </c>
      <c r="F114" s="45">
        <f t="shared" si="28"/>
        <v>1191187.296</v>
      </c>
      <c r="G114" s="45">
        <f t="shared" si="28"/>
        <v>1179733.572</v>
      </c>
      <c r="H114" s="45">
        <f t="shared" si="28"/>
        <v>1168279.848</v>
      </c>
      <c r="I114" s="45">
        <f t="shared" si="28"/>
        <v>1156826.124</v>
      </c>
      <c r="J114" s="45">
        <f t="shared" si="28"/>
        <v>1145372.4000000001</v>
      </c>
      <c r="K114" s="45">
        <f t="shared" si="28"/>
        <v>1133918.6760000002</v>
      </c>
      <c r="L114" s="45">
        <f t="shared" si="28"/>
        <v>1122464.952</v>
      </c>
      <c r="M114" s="45">
        <f t="shared" si="28"/>
        <v>1111011.2280000001</v>
      </c>
      <c r="N114" s="46">
        <f t="shared" si="28"/>
        <v>1111011.2280000001</v>
      </c>
      <c r="O114" s="67">
        <f>SUM(C114:N114)+D114*8</f>
        <v>23488064.424000002</v>
      </c>
    </row>
    <row r="115" spans="2:15" s="36" customFormat="1" ht="26.25" thickBot="1">
      <c r="B115" s="37" t="s">
        <v>47</v>
      </c>
      <c r="C115" s="38">
        <f>PRODUCT(C110:C111,8100)</f>
        <v>942252.75</v>
      </c>
      <c r="D115" s="51">
        <f aca="true" t="shared" si="29" ref="D115:N115">PRODUCT(D110:D111,8100)</f>
        <v>1041437.2500000001</v>
      </c>
      <c r="E115" s="38">
        <f t="shared" si="29"/>
        <v>1036759.5</v>
      </c>
      <c r="F115" s="38">
        <f t="shared" si="29"/>
        <v>1026885.6000000001</v>
      </c>
      <c r="G115" s="38">
        <f t="shared" si="29"/>
        <v>1017011.7000000001</v>
      </c>
      <c r="H115" s="38">
        <f t="shared" si="29"/>
        <v>1007137.8</v>
      </c>
      <c r="I115" s="38">
        <f t="shared" si="29"/>
        <v>997263.9</v>
      </c>
      <c r="J115" s="38">
        <f t="shared" si="29"/>
        <v>987390</v>
      </c>
      <c r="K115" s="38">
        <f t="shared" si="29"/>
        <v>977516.1000000001</v>
      </c>
      <c r="L115" s="38">
        <f t="shared" si="29"/>
        <v>967642.2000000001</v>
      </c>
      <c r="M115" s="38">
        <f t="shared" si="29"/>
        <v>957768.3</v>
      </c>
      <c r="N115" s="39">
        <f t="shared" si="29"/>
        <v>957768.3</v>
      </c>
      <c r="O115" s="63">
        <f>SUM(C115:N115)+D115*8</f>
        <v>20248331.400000002</v>
      </c>
    </row>
    <row r="117" spans="2:15" s="19" customFormat="1" ht="26.25" customHeight="1">
      <c r="B117" s="109"/>
      <c r="C117" s="97"/>
      <c r="D117" s="97"/>
      <c r="E117" s="98" t="s">
        <v>68</v>
      </c>
      <c r="F117" s="97"/>
      <c r="G117" s="97"/>
      <c r="H117" s="97"/>
      <c r="I117" s="97"/>
      <c r="J117" s="97"/>
      <c r="K117" s="97"/>
      <c r="L117" s="97"/>
      <c r="M117" s="97"/>
      <c r="N117" s="97"/>
      <c r="O117" s="100"/>
    </row>
    <row r="118" spans="2:15" ht="15">
      <c r="B118" s="118" t="s">
        <v>37</v>
      </c>
      <c r="C118" s="118"/>
      <c r="D118" s="118"/>
      <c r="E118" s="119"/>
      <c r="F118" s="117" t="s">
        <v>48</v>
      </c>
      <c r="G118" s="117"/>
      <c r="H118" s="117"/>
      <c r="I118" s="99"/>
      <c r="J118" s="99"/>
      <c r="K118" s="99"/>
      <c r="L118" s="99"/>
      <c r="M118" s="99"/>
      <c r="N118" s="99"/>
      <c r="O118" s="101"/>
    </row>
    <row r="119" spans="2:15" ht="16.5" customHeight="1">
      <c r="B119" s="120" t="s">
        <v>41</v>
      </c>
      <c r="C119" s="125"/>
      <c r="D119" s="124" t="s">
        <v>42</v>
      </c>
      <c r="E119" s="125"/>
      <c r="F119" s="93" t="s">
        <v>63</v>
      </c>
      <c r="G119" s="81" t="s">
        <v>64</v>
      </c>
      <c r="H119" s="82" t="s">
        <v>65</v>
      </c>
      <c r="K119" s="116" t="s">
        <v>70</v>
      </c>
      <c r="L119" s="116"/>
      <c r="M119" s="116"/>
      <c r="N119" s="116"/>
      <c r="O119" s="116"/>
    </row>
    <row r="120" spans="2:15" ht="15">
      <c r="B120" s="92" t="s">
        <v>38</v>
      </c>
      <c r="C120" s="76">
        <v>12900</v>
      </c>
      <c r="D120" s="75" t="s">
        <v>43</v>
      </c>
      <c r="E120" s="77">
        <v>0.9</v>
      </c>
      <c r="F120" s="78">
        <f>PRODUCT(C120,E120)</f>
        <v>11610</v>
      </c>
      <c r="G120" s="72">
        <f>C121*E120</f>
        <v>10206</v>
      </c>
      <c r="H120" s="72">
        <f>C122*E120</f>
        <v>9720</v>
      </c>
      <c r="K120" s="116"/>
      <c r="L120" s="116"/>
      <c r="M120" s="116"/>
      <c r="N120" s="116"/>
      <c r="O120" s="116"/>
    </row>
    <row r="121" spans="2:15" ht="15">
      <c r="B121" s="80" t="s">
        <v>39</v>
      </c>
      <c r="C121" s="77">
        <v>11340</v>
      </c>
      <c r="D121" s="75" t="s">
        <v>44</v>
      </c>
      <c r="E121" s="76">
        <v>0.87</v>
      </c>
      <c r="F121" s="78">
        <f>C120*E121</f>
        <v>11223</v>
      </c>
      <c r="G121" s="72">
        <f>C121*E121</f>
        <v>9865.8</v>
      </c>
      <c r="H121" s="72">
        <f>C122*E121</f>
        <v>9396</v>
      </c>
      <c r="K121" s="99"/>
      <c r="L121" s="99"/>
      <c r="M121" s="99"/>
      <c r="N121" s="99"/>
      <c r="O121" s="101"/>
    </row>
    <row r="122" spans="2:15" ht="15.75">
      <c r="B122" s="79" t="s">
        <v>40</v>
      </c>
      <c r="C122" s="77">
        <v>10800</v>
      </c>
      <c r="D122" s="75" t="s">
        <v>45</v>
      </c>
      <c r="E122" s="77">
        <v>0.75</v>
      </c>
      <c r="F122" s="78">
        <f>C120*E122</f>
        <v>9675</v>
      </c>
      <c r="G122" s="72">
        <f>C121*E122</f>
        <v>8505</v>
      </c>
      <c r="H122" s="72">
        <f>C122*E122</f>
        <v>8100</v>
      </c>
      <c r="K122" s="102" t="s">
        <v>56</v>
      </c>
      <c r="L122" s="99"/>
      <c r="M122" s="99"/>
      <c r="N122" s="99"/>
      <c r="O122" s="101"/>
    </row>
    <row r="123" spans="2:8" ht="15.75" thickBot="1">
      <c r="B123" s="110"/>
      <c r="C123" s="20"/>
      <c r="D123" s="18"/>
      <c r="E123" s="20"/>
      <c r="F123" s="23"/>
      <c r="G123" s="23"/>
      <c r="H123" s="23"/>
    </row>
    <row r="124" spans="1:18" ht="26.25" customHeight="1" thickBot="1">
      <c r="A124" s="29"/>
      <c r="B124" s="121" t="s">
        <v>12</v>
      </c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3"/>
      <c r="O124" s="96" t="s">
        <v>49</v>
      </c>
      <c r="P124" s="29"/>
      <c r="Q124" s="29"/>
      <c r="R124" s="29"/>
    </row>
    <row r="125" spans="2:15" ht="15">
      <c r="B125" s="112" t="s">
        <v>5</v>
      </c>
      <c r="C125" s="8">
        <v>3</v>
      </c>
      <c r="D125" s="8" t="s">
        <v>2</v>
      </c>
      <c r="E125" s="8">
        <v>13</v>
      </c>
      <c r="F125" s="8">
        <v>14</v>
      </c>
      <c r="G125" s="8">
        <v>15</v>
      </c>
      <c r="H125" s="8">
        <v>16</v>
      </c>
      <c r="I125" s="8">
        <v>17</v>
      </c>
      <c r="J125" s="8">
        <v>18</v>
      </c>
      <c r="K125" s="8">
        <v>19</v>
      </c>
      <c r="L125" s="8">
        <v>20</v>
      </c>
      <c r="M125" s="8">
        <v>21</v>
      </c>
      <c r="N125" s="9">
        <v>22</v>
      </c>
      <c r="O125" s="68"/>
    </row>
    <row r="126" spans="2:15" ht="31.5" customHeight="1">
      <c r="B126" s="113" t="s">
        <v>3</v>
      </c>
      <c r="C126" s="5">
        <v>204</v>
      </c>
      <c r="D126" s="6" t="s">
        <v>54</v>
      </c>
      <c r="E126" s="7">
        <v>284</v>
      </c>
      <c r="F126" s="7">
        <v>292</v>
      </c>
      <c r="G126" s="7">
        <v>300</v>
      </c>
      <c r="H126" s="7">
        <v>308</v>
      </c>
      <c r="I126" s="7">
        <v>316</v>
      </c>
      <c r="J126" s="7">
        <v>324</v>
      </c>
      <c r="K126" s="7">
        <v>332</v>
      </c>
      <c r="L126" s="7">
        <v>340</v>
      </c>
      <c r="M126" s="7">
        <v>348</v>
      </c>
      <c r="N126" s="10">
        <v>356</v>
      </c>
      <c r="O126" s="55"/>
    </row>
    <row r="127" spans="2:15" ht="25.5">
      <c r="B127" s="114" t="s">
        <v>4</v>
      </c>
      <c r="C127" s="4">
        <v>0.95</v>
      </c>
      <c r="D127" s="4">
        <v>1.05</v>
      </c>
      <c r="E127" s="4">
        <v>1.05</v>
      </c>
      <c r="F127" s="4">
        <v>1.04</v>
      </c>
      <c r="G127" s="4">
        <v>1.03</v>
      </c>
      <c r="H127" s="4">
        <v>1.02</v>
      </c>
      <c r="I127" s="4">
        <v>1.01</v>
      </c>
      <c r="J127" s="4">
        <v>1</v>
      </c>
      <c r="K127" s="4">
        <v>0.99</v>
      </c>
      <c r="L127" s="4">
        <v>0.98</v>
      </c>
      <c r="M127" s="4">
        <v>0.97</v>
      </c>
      <c r="N127" s="11">
        <v>0.97</v>
      </c>
      <c r="O127" s="55"/>
    </row>
    <row r="128" spans="2:15" ht="15">
      <c r="B128" s="114" t="s">
        <v>0</v>
      </c>
      <c r="C128" s="4">
        <v>52.75</v>
      </c>
      <c r="D128" s="4">
        <v>52.75</v>
      </c>
      <c r="E128" s="4">
        <v>52.45</v>
      </c>
      <c r="F128" s="4">
        <v>52.45</v>
      </c>
      <c r="G128" s="4">
        <v>52.45</v>
      </c>
      <c r="H128" s="4">
        <v>52.45</v>
      </c>
      <c r="I128" s="4">
        <v>52.45</v>
      </c>
      <c r="J128" s="4">
        <v>52.45</v>
      </c>
      <c r="K128" s="4">
        <v>52.45</v>
      </c>
      <c r="L128" s="4">
        <v>52.45</v>
      </c>
      <c r="M128" s="4">
        <v>52.45</v>
      </c>
      <c r="N128" s="11">
        <v>52.45</v>
      </c>
      <c r="O128" s="55"/>
    </row>
    <row r="129" spans="2:15" ht="25.5">
      <c r="B129" s="114" t="s">
        <v>1</v>
      </c>
      <c r="C129" s="4">
        <v>23.2</v>
      </c>
      <c r="D129" s="4">
        <v>23.2</v>
      </c>
      <c r="E129" s="4">
        <v>23.2</v>
      </c>
      <c r="F129" s="4">
        <v>23.2</v>
      </c>
      <c r="G129" s="4">
        <v>23.2</v>
      </c>
      <c r="H129" s="4">
        <v>23.2</v>
      </c>
      <c r="I129" s="4">
        <v>23.2</v>
      </c>
      <c r="J129" s="4">
        <v>23.2</v>
      </c>
      <c r="K129" s="4">
        <v>23.2</v>
      </c>
      <c r="L129" s="4">
        <v>23.2</v>
      </c>
      <c r="M129" s="4">
        <v>23.2</v>
      </c>
      <c r="N129" s="11">
        <v>23.2</v>
      </c>
      <c r="O129" s="55"/>
    </row>
    <row r="130" spans="2:15" s="36" customFormat="1" ht="25.5">
      <c r="B130" s="33" t="s">
        <v>8</v>
      </c>
      <c r="C130" s="34">
        <f>PRODUCT(C127:C128,11610)</f>
        <v>581806.125</v>
      </c>
      <c r="D130" s="47">
        <f aca="true" t="shared" si="30" ref="D130:N130">PRODUCT(D127:D128,11610)</f>
        <v>643048.875</v>
      </c>
      <c r="E130" s="34">
        <f t="shared" si="30"/>
        <v>639391.7250000001</v>
      </c>
      <c r="F130" s="34">
        <f t="shared" si="30"/>
        <v>633302.28</v>
      </c>
      <c r="G130" s="34">
        <f t="shared" si="30"/>
        <v>627212.8350000001</v>
      </c>
      <c r="H130" s="34">
        <f t="shared" si="30"/>
        <v>621123.39</v>
      </c>
      <c r="I130" s="34">
        <f t="shared" si="30"/>
        <v>615033.9450000001</v>
      </c>
      <c r="J130" s="34">
        <f t="shared" si="30"/>
        <v>608944.5</v>
      </c>
      <c r="K130" s="34">
        <f t="shared" si="30"/>
        <v>602855.055</v>
      </c>
      <c r="L130" s="34">
        <f t="shared" si="30"/>
        <v>596765.61</v>
      </c>
      <c r="M130" s="34">
        <f t="shared" si="30"/>
        <v>590676.165</v>
      </c>
      <c r="N130" s="35">
        <f t="shared" si="30"/>
        <v>590676.165</v>
      </c>
      <c r="O130" s="65">
        <f>SUM(C130:N130)+D130*8</f>
        <v>12495227.67</v>
      </c>
    </row>
    <row r="131" spans="2:15" s="36" customFormat="1" ht="25.5">
      <c r="B131" s="83" t="s">
        <v>46</v>
      </c>
      <c r="C131" s="84">
        <f>PRODUCT(C127:C128,11223)</f>
        <v>562412.5875</v>
      </c>
      <c r="D131" s="105">
        <f aca="true" t="shared" si="31" ref="D131:N131">PRODUCT(D127:D128,11223)</f>
        <v>621613.9125</v>
      </c>
      <c r="E131" s="84">
        <f t="shared" si="31"/>
        <v>618078.6675000001</v>
      </c>
      <c r="F131" s="84">
        <f t="shared" si="31"/>
        <v>612192.204</v>
      </c>
      <c r="G131" s="84">
        <f t="shared" si="31"/>
        <v>606305.7405000001</v>
      </c>
      <c r="H131" s="84">
        <f t="shared" si="31"/>
        <v>600419.277</v>
      </c>
      <c r="I131" s="84">
        <f t="shared" si="31"/>
        <v>594532.8135</v>
      </c>
      <c r="J131" s="84">
        <f t="shared" si="31"/>
        <v>588646.35</v>
      </c>
      <c r="K131" s="84">
        <f t="shared" si="31"/>
        <v>582759.8865</v>
      </c>
      <c r="L131" s="84">
        <f t="shared" si="31"/>
        <v>576873.4230000001</v>
      </c>
      <c r="M131" s="84">
        <f t="shared" si="31"/>
        <v>570986.9595</v>
      </c>
      <c r="N131" s="85">
        <f t="shared" si="31"/>
        <v>570986.9595</v>
      </c>
      <c r="O131" s="86">
        <f>SUM(C131:N131)+D131*8</f>
        <v>12078720.081</v>
      </c>
    </row>
    <row r="132" spans="2:15" s="36" customFormat="1" ht="26.25" thickBot="1">
      <c r="B132" s="37" t="s">
        <v>47</v>
      </c>
      <c r="C132" s="38">
        <f>PRODUCT(C127:C128,9675)</f>
        <v>484838.4375</v>
      </c>
      <c r="D132" s="51">
        <f aca="true" t="shared" si="32" ref="D132:N132">PRODUCT(D127:D128,9675)</f>
        <v>535874.0625</v>
      </c>
      <c r="E132" s="38">
        <f t="shared" si="32"/>
        <v>532826.4375</v>
      </c>
      <c r="F132" s="38">
        <f t="shared" si="32"/>
        <v>527751.9</v>
      </c>
      <c r="G132" s="38">
        <f t="shared" si="32"/>
        <v>522677.36250000005</v>
      </c>
      <c r="H132" s="38">
        <f t="shared" si="32"/>
        <v>517602.825</v>
      </c>
      <c r="I132" s="38">
        <f t="shared" si="32"/>
        <v>512528.28750000003</v>
      </c>
      <c r="J132" s="38">
        <f t="shared" si="32"/>
        <v>507453.75</v>
      </c>
      <c r="K132" s="38">
        <f t="shared" si="32"/>
        <v>502379.2125</v>
      </c>
      <c r="L132" s="38">
        <f t="shared" si="32"/>
        <v>497304.67500000005</v>
      </c>
      <c r="M132" s="38">
        <f t="shared" si="32"/>
        <v>492230.1375</v>
      </c>
      <c r="N132" s="39">
        <f t="shared" si="32"/>
        <v>492230.1375</v>
      </c>
      <c r="O132" s="58">
        <f>SUM(C132:N132)+D132*8</f>
        <v>10412689.725000001</v>
      </c>
    </row>
    <row r="133" ht="15.75" thickBot="1"/>
    <row r="134" spans="2:15" ht="27.75" customHeight="1" thickBot="1">
      <c r="B134" s="121" t="s">
        <v>13</v>
      </c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3"/>
      <c r="O134" s="95" t="s">
        <v>49</v>
      </c>
    </row>
    <row r="135" spans="2:15" ht="15">
      <c r="B135" s="112" t="s">
        <v>5</v>
      </c>
      <c r="C135" s="8">
        <v>3</v>
      </c>
      <c r="D135" s="8" t="s">
        <v>2</v>
      </c>
      <c r="E135" s="8">
        <v>13</v>
      </c>
      <c r="F135" s="8">
        <v>14</v>
      </c>
      <c r="G135" s="8">
        <v>15</v>
      </c>
      <c r="H135" s="8">
        <v>16</v>
      </c>
      <c r="I135" s="8">
        <v>17</v>
      </c>
      <c r="J135" s="8">
        <v>18</v>
      </c>
      <c r="K135" s="8">
        <v>19</v>
      </c>
      <c r="L135" s="8">
        <v>20</v>
      </c>
      <c r="M135" s="8">
        <v>21</v>
      </c>
      <c r="N135" s="9">
        <v>22</v>
      </c>
      <c r="O135" s="54"/>
    </row>
    <row r="136" spans="2:15" ht="30.75" customHeight="1">
      <c r="B136" s="113" t="s">
        <v>3</v>
      </c>
      <c r="C136" s="5">
        <v>205</v>
      </c>
      <c r="D136" s="6" t="s">
        <v>22</v>
      </c>
      <c r="E136" s="7">
        <v>285</v>
      </c>
      <c r="F136" s="7">
        <v>293</v>
      </c>
      <c r="G136" s="7">
        <v>301</v>
      </c>
      <c r="H136" s="7">
        <v>309</v>
      </c>
      <c r="I136" s="7">
        <v>317</v>
      </c>
      <c r="J136" s="7">
        <v>325</v>
      </c>
      <c r="K136" s="7">
        <v>333</v>
      </c>
      <c r="L136" s="7">
        <v>341</v>
      </c>
      <c r="M136" s="7">
        <v>349</v>
      </c>
      <c r="N136" s="10">
        <v>357</v>
      </c>
      <c r="O136" s="55"/>
    </row>
    <row r="137" spans="2:15" ht="25.5">
      <c r="B137" s="114" t="s">
        <v>4</v>
      </c>
      <c r="C137" s="4">
        <v>0.95</v>
      </c>
      <c r="D137" s="4">
        <v>1.05</v>
      </c>
      <c r="E137" s="4">
        <v>1.05</v>
      </c>
      <c r="F137" s="4">
        <v>1.04</v>
      </c>
      <c r="G137" s="4">
        <v>1.03</v>
      </c>
      <c r="H137" s="4">
        <v>1.02</v>
      </c>
      <c r="I137" s="4">
        <v>1.01</v>
      </c>
      <c r="J137" s="4">
        <v>1</v>
      </c>
      <c r="K137" s="4">
        <v>0.99</v>
      </c>
      <c r="L137" s="4">
        <v>0.98</v>
      </c>
      <c r="M137" s="4">
        <v>0.97</v>
      </c>
      <c r="N137" s="11">
        <v>0.97</v>
      </c>
      <c r="O137" s="55"/>
    </row>
    <row r="138" spans="2:15" ht="15">
      <c r="B138" s="114" t="s">
        <v>0</v>
      </c>
      <c r="C138" s="4">
        <v>52.75</v>
      </c>
      <c r="D138" s="4">
        <v>52.75</v>
      </c>
      <c r="E138" s="4">
        <v>52.45</v>
      </c>
      <c r="F138" s="4">
        <v>52.45</v>
      </c>
      <c r="G138" s="4">
        <v>52.45</v>
      </c>
      <c r="H138" s="4">
        <v>52.45</v>
      </c>
      <c r="I138" s="4">
        <v>52.45</v>
      </c>
      <c r="J138" s="4">
        <v>52.45</v>
      </c>
      <c r="K138" s="4">
        <v>52.45</v>
      </c>
      <c r="L138" s="4">
        <v>52.45</v>
      </c>
      <c r="M138" s="4">
        <v>52.45</v>
      </c>
      <c r="N138" s="11">
        <v>52.45</v>
      </c>
      <c r="O138" s="55"/>
    </row>
    <row r="139" spans="2:15" ht="25.5">
      <c r="B139" s="114" t="s">
        <v>1</v>
      </c>
      <c r="C139" s="4">
        <v>23.2</v>
      </c>
      <c r="D139" s="4">
        <v>23.2</v>
      </c>
      <c r="E139" s="4">
        <v>23.2</v>
      </c>
      <c r="F139" s="4">
        <v>23.2</v>
      </c>
      <c r="G139" s="4">
        <v>23.2</v>
      </c>
      <c r="H139" s="4">
        <v>23.2</v>
      </c>
      <c r="I139" s="4">
        <v>23.2</v>
      </c>
      <c r="J139" s="4">
        <v>23.2</v>
      </c>
      <c r="K139" s="4">
        <v>23.2</v>
      </c>
      <c r="L139" s="4">
        <v>23.2</v>
      </c>
      <c r="M139" s="4">
        <v>23.2</v>
      </c>
      <c r="N139" s="11">
        <v>23.2</v>
      </c>
      <c r="O139" s="55"/>
    </row>
    <row r="140" spans="2:15" s="36" customFormat="1" ht="25.5">
      <c r="B140" s="33" t="s">
        <v>8</v>
      </c>
      <c r="C140" s="34">
        <f>PRODUCT(C137:C138,11610)</f>
        <v>581806.125</v>
      </c>
      <c r="D140" s="47">
        <f aca="true" t="shared" si="33" ref="D140:N140">PRODUCT(D137:D138,11610)</f>
        <v>643048.875</v>
      </c>
      <c r="E140" s="34">
        <f t="shared" si="33"/>
        <v>639391.7250000001</v>
      </c>
      <c r="F140" s="34">
        <f t="shared" si="33"/>
        <v>633302.28</v>
      </c>
      <c r="G140" s="34">
        <f t="shared" si="33"/>
        <v>627212.8350000001</v>
      </c>
      <c r="H140" s="34">
        <f t="shared" si="33"/>
        <v>621123.39</v>
      </c>
      <c r="I140" s="34">
        <f t="shared" si="33"/>
        <v>615033.9450000001</v>
      </c>
      <c r="J140" s="34">
        <f t="shared" si="33"/>
        <v>608944.5</v>
      </c>
      <c r="K140" s="34">
        <f t="shared" si="33"/>
        <v>602855.055</v>
      </c>
      <c r="L140" s="34">
        <f t="shared" si="33"/>
        <v>596765.61</v>
      </c>
      <c r="M140" s="34">
        <f t="shared" si="33"/>
        <v>590676.165</v>
      </c>
      <c r="N140" s="35">
        <f t="shared" si="33"/>
        <v>590676.165</v>
      </c>
      <c r="O140" s="65">
        <f>SUM(C140:N140)+D140*8</f>
        <v>12495227.67</v>
      </c>
    </row>
    <row r="141" spans="2:15" s="36" customFormat="1" ht="25.5">
      <c r="B141" s="83" t="s">
        <v>46</v>
      </c>
      <c r="C141" s="84">
        <f>PRODUCT(C137:C138,11223)</f>
        <v>562412.5875</v>
      </c>
      <c r="D141" s="105">
        <f aca="true" t="shared" si="34" ref="D141:N141">PRODUCT(D137:D138,11223)</f>
        <v>621613.9125</v>
      </c>
      <c r="E141" s="84">
        <f t="shared" si="34"/>
        <v>618078.6675000001</v>
      </c>
      <c r="F141" s="84">
        <f t="shared" si="34"/>
        <v>612192.204</v>
      </c>
      <c r="G141" s="84">
        <f t="shared" si="34"/>
        <v>606305.7405000001</v>
      </c>
      <c r="H141" s="84">
        <f t="shared" si="34"/>
        <v>600419.277</v>
      </c>
      <c r="I141" s="84">
        <f t="shared" si="34"/>
        <v>594532.8135</v>
      </c>
      <c r="J141" s="84">
        <f t="shared" si="34"/>
        <v>588646.35</v>
      </c>
      <c r="K141" s="84">
        <f t="shared" si="34"/>
        <v>582759.8865</v>
      </c>
      <c r="L141" s="84">
        <f t="shared" si="34"/>
        <v>576873.4230000001</v>
      </c>
      <c r="M141" s="84">
        <f t="shared" si="34"/>
        <v>570986.9595</v>
      </c>
      <c r="N141" s="85">
        <f t="shared" si="34"/>
        <v>570986.9595</v>
      </c>
      <c r="O141" s="87">
        <f>SUM(C141:N141)+D141*8</f>
        <v>12078720.081</v>
      </c>
    </row>
    <row r="142" spans="2:15" s="36" customFormat="1" ht="26.25" thickBot="1">
      <c r="B142" s="37" t="s">
        <v>47</v>
      </c>
      <c r="C142" s="38">
        <f>PRODUCT(C137:C138,9675)</f>
        <v>484838.4375</v>
      </c>
      <c r="D142" s="51">
        <f aca="true" t="shared" si="35" ref="D142:N142">PRODUCT(D137:D138,9675)</f>
        <v>535874.0625</v>
      </c>
      <c r="E142" s="38">
        <f t="shared" si="35"/>
        <v>532826.4375</v>
      </c>
      <c r="F142" s="38">
        <f t="shared" si="35"/>
        <v>527751.9</v>
      </c>
      <c r="G142" s="38">
        <f t="shared" si="35"/>
        <v>522677.36250000005</v>
      </c>
      <c r="H142" s="38">
        <f t="shared" si="35"/>
        <v>517602.825</v>
      </c>
      <c r="I142" s="38">
        <f t="shared" si="35"/>
        <v>512528.28750000003</v>
      </c>
      <c r="J142" s="38">
        <f t="shared" si="35"/>
        <v>507453.75</v>
      </c>
      <c r="K142" s="38">
        <f t="shared" si="35"/>
        <v>502379.2125</v>
      </c>
      <c r="L142" s="38">
        <f t="shared" si="35"/>
        <v>497304.67500000005</v>
      </c>
      <c r="M142" s="38">
        <f t="shared" si="35"/>
        <v>492230.1375</v>
      </c>
      <c r="N142" s="39">
        <f t="shared" si="35"/>
        <v>492230.1375</v>
      </c>
      <c r="O142" s="63">
        <f>SUM(C142:N142)+D142*8</f>
        <v>10412689.725000001</v>
      </c>
    </row>
    <row r="143" ht="15.75" thickBot="1"/>
    <row r="144" spans="2:15" ht="27.75" customHeight="1" thickBot="1">
      <c r="B144" s="126" t="s">
        <v>17</v>
      </c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8"/>
      <c r="O144" s="95" t="s">
        <v>49</v>
      </c>
    </row>
    <row r="145" spans="2:15" ht="15">
      <c r="B145" s="112" t="s">
        <v>5</v>
      </c>
      <c r="C145" s="8">
        <v>3</v>
      </c>
      <c r="D145" s="8" t="s">
        <v>2</v>
      </c>
      <c r="E145" s="8">
        <v>13</v>
      </c>
      <c r="F145" s="8">
        <v>14</v>
      </c>
      <c r="G145" s="8">
        <v>15</v>
      </c>
      <c r="H145" s="8">
        <v>16</v>
      </c>
      <c r="I145" s="8">
        <v>17</v>
      </c>
      <c r="J145" s="8">
        <v>18</v>
      </c>
      <c r="K145" s="8">
        <v>19</v>
      </c>
      <c r="L145" s="8">
        <v>20</v>
      </c>
      <c r="M145" s="8">
        <v>21</v>
      </c>
      <c r="N145" s="9">
        <v>22</v>
      </c>
      <c r="O145" s="54"/>
    </row>
    <row r="146" spans="2:15" ht="33.75" customHeight="1">
      <c r="B146" s="113" t="s">
        <v>3</v>
      </c>
      <c r="C146" s="5">
        <v>201</v>
      </c>
      <c r="D146" s="6" t="s">
        <v>23</v>
      </c>
      <c r="E146" s="7">
        <v>281</v>
      </c>
      <c r="F146" s="7">
        <v>289</v>
      </c>
      <c r="G146" s="7">
        <v>297</v>
      </c>
      <c r="H146" s="7">
        <v>305</v>
      </c>
      <c r="I146" s="7">
        <v>313</v>
      </c>
      <c r="J146" s="7">
        <v>321</v>
      </c>
      <c r="K146" s="7">
        <v>329</v>
      </c>
      <c r="L146" s="7">
        <v>337</v>
      </c>
      <c r="M146" s="7">
        <v>345</v>
      </c>
      <c r="N146" s="10">
        <v>353</v>
      </c>
      <c r="O146" s="55"/>
    </row>
    <row r="147" spans="2:15" ht="25.5">
      <c r="B147" s="114" t="s">
        <v>4</v>
      </c>
      <c r="C147" s="4">
        <v>0.95</v>
      </c>
      <c r="D147" s="4">
        <v>1.05</v>
      </c>
      <c r="E147" s="4">
        <v>1.05</v>
      </c>
      <c r="F147" s="4">
        <v>1.04</v>
      </c>
      <c r="G147" s="4">
        <v>1.03</v>
      </c>
      <c r="H147" s="4">
        <v>1.02</v>
      </c>
      <c r="I147" s="4">
        <v>1.01</v>
      </c>
      <c r="J147" s="4">
        <v>1</v>
      </c>
      <c r="K147" s="4">
        <v>0.99</v>
      </c>
      <c r="L147" s="4">
        <v>0.98</v>
      </c>
      <c r="M147" s="4">
        <v>0.97</v>
      </c>
      <c r="N147" s="11">
        <v>0.97</v>
      </c>
      <c r="O147" s="55"/>
    </row>
    <row r="148" spans="2:15" ht="15">
      <c r="B148" s="114" t="s">
        <v>0</v>
      </c>
      <c r="C148" s="4">
        <v>78.75</v>
      </c>
      <c r="D148" s="4">
        <v>78.75</v>
      </c>
      <c r="E148" s="4">
        <v>78.15</v>
      </c>
      <c r="F148" s="4">
        <v>78.15</v>
      </c>
      <c r="G148" s="4">
        <v>78.15</v>
      </c>
      <c r="H148" s="4">
        <v>78.15</v>
      </c>
      <c r="I148" s="4">
        <v>78.15</v>
      </c>
      <c r="J148" s="4">
        <v>78.15</v>
      </c>
      <c r="K148" s="4">
        <v>78.15</v>
      </c>
      <c r="L148" s="4">
        <v>78.15</v>
      </c>
      <c r="M148" s="4">
        <v>78.15</v>
      </c>
      <c r="N148" s="11">
        <v>78.15</v>
      </c>
      <c r="O148" s="55"/>
    </row>
    <row r="149" spans="2:15" ht="25.5">
      <c r="B149" s="114" t="s">
        <v>1</v>
      </c>
      <c r="C149" s="4">
        <v>43.35</v>
      </c>
      <c r="D149" s="4">
        <v>43.35</v>
      </c>
      <c r="E149" s="4">
        <v>43.2</v>
      </c>
      <c r="F149" s="4">
        <v>43.2</v>
      </c>
      <c r="G149" s="4">
        <v>43.2</v>
      </c>
      <c r="H149" s="4">
        <v>43.2</v>
      </c>
      <c r="I149" s="4">
        <v>43.2</v>
      </c>
      <c r="J149" s="4">
        <v>43.2</v>
      </c>
      <c r="K149" s="4">
        <v>43.2</v>
      </c>
      <c r="L149" s="4">
        <v>43.2</v>
      </c>
      <c r="M149" s="4">
        <v>43.2</v>
      </c>
      <c r="N149" s="11">
        <v>43.2</v>
      </c>
      <c r="O149" s="55"/>
    </row>
    <row r="150" spans="2:15" s="36" customFormat="1" ht="25.5">
      <c r="B150" s="33" t="s">
        <v>8</v>
      </c>
      <c r="C150" s="34">
        <f>PRODUCT(C147:C148,10206)</f>
        <v>763536.375</v>
      </c>
      <c r="D150" s="47">
        <f>PRODUCT(D147:D148,10206)</f>
        <v>843908.625</v>
      </c>
      <c r="E150" s="34">
        <f>PRODUCT(E147:E148,10206)</f>
        <v>837478.8450000001</v>
      </c>
      <c r="F150" s="34">
        <f>PRODUCT(F147:F148,10206)</f>
        <v>829502.8560000001</v>
      </c>
      <c r="G150" s="34">
        <f aca="true" t="shared" si="36" ref="G150:N150">PRODUCT(G147:G148,10206)</f>
        <v>821526.867</v>
      </c>
      <c r="H150" s="34">
        <f t="shared" si="36"/>
        <v>813550.878</v>
      </c>
      <c r="I150" s="34">
        <f t="shared" si="36"/>
        <v>805574.889</v>
      </c>
      <c r="J150" s="34">
        <f t="shared" si="36"/>
        <v>797598.9</v>
      </c>
      <c r="K150" s="34">
        <f t="shared" si="36"/>
        <v>789622.9110000001</v>
      </c>
      <c r="L150" s="34">
        <f t="shared" si="36"/>
        <v>781646.922</v>
      </c>
      <c r="M150" s="34">
        <f t="shared" si="36"/>
        <v>773670.9330000001</v>
      </c>
      <c r="N150" s="35">
        <f t="shared" si="36"/>
        <v>773670.9330000001</v>
      </c>
      <c r="O150" s="65">
        <f>SUM(C150:N150)+D150*8</f>
        <v>16382558.934000002</v>
      </c>
    </row>
    <row r="151" spans="2:15" s="36" customFormat="1" ht="25.5">
      <c r="B151" s="41" t="s">
        <v>46</v>
      </c>
      <c r="C151" s="42">
        <f>PRODUCT(C147:C148,9865.8)</f>
        <v>738085.1625</v>
      </c>
      <c r="D151" s="49">
        <f>PRODUCT(D147:D148,9865.8)</f>
        <v>815778.3374999999</v>
      </c>
      <c r="E151" s="42">
        <f aca="true" t="shared" si="37" ref="E151:N151">PRODUCT(E147:E148,9865.8)</f>
        <v>809562.8835</v>
      </c>
      <c r="F151" s="42">
        <f t="shared" si="37"/>
        <v>801852.7608</v>
      </c>
      <c r="G151" s="42">
        <f t="shared" si="37"/>
        <v>794142.6381</v>
      </c>
      <c r="H151" s="42">
        <f t="shared" si="37"/>
        <v>786432.5154</v>
      </c>
      <c r="I151" s="42">
        <f t="shared" si="37"/>
        <v>778722.3927</v>
      </c>
      <c r="J151" s="42">
        <f t="shared" si="37"/>
        <v>771012.27</v>
      </c>
      <c r="K151" s="42">
        <f t="shared" si="37"/>
        <v>763302.1473000001</v>
      </c>
      <c r="L151" s="42">
        <f t="shared" si="37"/>
        <v>755592.0246</v>
      </c>
      <c r="M151" s="42">
        <f t="shared" si="37"/>
        <v>747881.9019</v>
      </c>
      <c r="N151" s="43">
        <f t="shared" si="37"/>
        <v>747881.9019</v>
      </c>
      <c r="O151" s="60">
        <f>SUM(C151:N151)+D151*8</f>
        <v>15836473.636200001</v>
      </c>
    </row>
    <row r="152" spans="2:15" s="36" customFormat="1" ht="26.25" thickBot="1">
      <c r="B152" s="37" t="s">
        <v>47</v>
      </c>
      <c r="C152" s="38">
        <f>PRODUCT(C147:C148,8505)</f>
        <v>636280.3125</v>
      </c>
      <c r="D152" s="51">
        <f aca="true" t="shared" si="38" ref="D152:N152">PRODUCT(D147:D148,8505)</f>
        <v>703257.1875</v>
      </c>
      <c r="E152" s="38">
        <f t="shared" si="38"/>
        <v>697899.0375000001</v>
      </c>
      <c r="F152" s="38">
        <f t="shared" si="38"/>
        <v>691252.3800000001</v>
      </c>
      <c r="G152" s="38">
        <f t="shared" si="38"/>
        <v>684605.7225</v>
      </c>
      <c r="H152" s="38">
        <f t="shared" si="38"/>
        <v>677959.0650000001</v>
      </c>
      <c r="I152" s="38">
        <f t="shared" si="38"/>
        <v>671312.4075</v>
      </c>
      <c r="J152" s="38">
        <f t="shared" si="38"/>
        <v>664665.75</v>
      </c>
      <c r="K152" s="38">
        <f t="shared" si="38"/>
        <v>658019.0925000001</v>
      </c>
      <c r="L152" s="38">
        <f t="shared" si="38"/>
        <v>651372.435</v>
      </c>
      <c r="M152" s="38">
        <f t="shared" si="38"/>
        <v>644725.7775000001</v>
      </c>
      <c r="N152" s="39">
        <f t="shared" si="38"/>
        <v>644725.7775000001</v>
      </c>
      <c r="O152" s="58">
        <f>SUM(C152:N152)+D152*8</f>
        <v>13652132.445</v>
      </c>
    </row>
    <row r="153" ht="15.75" thickBot="1"/>
    <row r="154" spans="2:15" ht="27.75" customHeight="1" thickBot="1">
      <c r="B154" s="126" t="s">
        <v>18</v>
      </c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8"/>
      <c r="O154" s="95" t="s">
        <v>49</v>
      </c>
    </row>
    <row r="155" spans="2:15" ht="15">
      <c r="B155" s="112" t="s">
        <v>5</v>
      </c>
      <c r="C155" s="8">
        <v>3</v>
      </c>
      <c r="D155" s="8" t="s">
        <v>2</v>
      </c>
      <c r="E155" s="8">
        <v>13</v>
      </c>
      <c r="F155" s="8">
        <v>14</v>
      </c>
      <c r="G155" s="8">
        <v>15</v>
      </c>
      <c r="H155" s="8">
        <v>16</v>
      </c>
      <c r="I155" s="8">
        <v>17</v>
      </c>
      <c r="J155" s="8">
        <v>18</v>
      </c>
      <c r="K155" s="8">
        <v>19</v>
      </c>
      <c r="L155" s="8">
        <v>20</v>
      </c>
      <c r="M155" s="8">
        <v>21</v>
      </c>
      <c r="N155" s="9">
        <v>22</v>
      </c>
      <c r="O155" s="54"/>
    </row>
    <row r="156" spans="2:15" ht="33" customHeight="1">
      <c r="B156" s="113" t="s">
        <v>3</v>
      </c>
      <c r="C156" s="5">
        <v>203</v>
      </c>
      <c r="D156" s="6" t="s">
        <v>24</v>
      </c>
      <c r="E156" s="7">
        <v>283</v>
      </c>
      <c r="F156" s="7">
        <v>291</v>
      </c>
      <c r="G156" s="7">
        <v>299</v>
      </c>
      <c r="H156" s="7">
        <v>307</v>
      </c>
      <c r="I156" s="7">
        <v>315</v>
      </c>
      <c r="J156" s="7">
        <v>323</v>
      </c>
      <c r="K156" s="7">
        <v>331</v>
      </c>
      <c r="L156" s="7">
        <v>339</v>
      </c>
      <c r="M156" s="7">
        <v>347</v>
      </c>
      <c r="N156" s="10">
        <v>355</v>
      </c>
      <c r="O156" s="55"/>
    </row>
    <row r="157" spans="2:15" ht="25.5">
      <c r="B157" s="114" t="s">
        <v>4</v>
      </c>
      <c r="C157" s="4">
        <v>0.95</v>
      </c>
      <c r="D157" s="4">
        <v>1.05</v>
      </c>
      <c r="E157" s="4">
        <v>1.05</v>
      </c>
      <c r="F157" s="4">
        <v>1.04</v>
      </c>
      <c r="G157" s="4">
        <v>1.03</v>
      </c>
      <c r="H157" s="4">
        <v>1.02</v>
      </c>
      <c r="I157" s="4">
        <v>1.01</v>
      </c>
      <c r="J157" s="4">
        <v>1</v>
      </c>
      <c r="K157" s="4">
        <v>0.99</v>
      </c>
      <c r="L157" s="4">
        <v>0.98</v>
      </c>
      <c r="M157" s="4">
        <v>0.97</v>
      </c>
      <c r="N157" s="11">
        <v>0.97</v>
      </c>
      <c r="O157" s="55"/>
    </row>
    <row r="158" spans="2:15" ht="15">
      <c r="B158" s="114" t="s">
        <v>0</v>
      </c>
      <c r="C158" s="4">
        <v>85.2</v>
      </c>
      <c r="D158" s="4">
        <v>85.2</v>
      </c>
      <c r="E158" s="4">
        <v>84.65</v>
      </c>
      <c r="F158" s="4">
        <v>84.65</v>
      </c>
      <c r="G158" s="4">
        <v>84.65</v>
      </c>
      <c r="H158" s="4">
        <v>84.65</v>
      </c>
      <c r="I158" s="4">
        <v>84.65</v>
      </c>
      <c r="J158" s="4">
        <v>84.65</v>
      </c>
      <c r="K158" s="4">
        <v>84.65</v>
      </c>
      <c r="L158" s="4">
        <v>84.65</v>
      </c>
      <c r="M158" s="4">
        <v>84.65</v>
      </c>
      <c r="N158" s="11">
        <v>84.65</v>
      </c>
      <c r="O158" s="55"/>
    </row>
    <row r="159" spans="2:15" ht="25.5">
      <c r="B159" s="114" t="s">
        <v>1</v>
      </c>
      <c r="C159" s="4">
        <v>37.95</v>
      </c>
      <c r="D159" s="4">
        <v>37.95</v>
      </c>
      <c r="E159" s="4">
        <v>37.95</v>
      </c>
      <c r="F159" s="4">
        <v>37.95</v>
      </c>
      <c r="G159" s="4">
        <v>37.95</v>
      </c>
      <c r="H159" s="4">
        <v>37.95</v>
      </c>
      <c r="I159" s="4">
        <v>37.95</v>
      </c>
      <c r="J159" s="4">
        <v>37.95</v>
      </c>
      <c r="K159" s="4">
        <v>37.95</v>
      </c>
      <c r="L159" s="4">
        <v>37.95</v>
      </c>
      <c r="M159" s="4">
        <v>37.95</v>
      </c>
      <c r="N159" s="11">
        <v>37.95</v>
      </c>
      <c r="O159" s="55"/>
    </row>
    <row r="160" spans="2:15" s="36" customFormat="1" ht="25.5">
      <c r="B160" s="33" t="s">
        <v>8</v>
      </c>
      <c r="C160" s="34">
        <f>PRODUCT(C157:C158,10206)</f>
        <v>826073.64</v>
      </c>
      <c r="D160" s="47">
        <f>PRODUCT(D157:D158,10206)</f>
        <v>913028.7600000001</v>
      </c>
      <c r="E160" s="34">
        <f>PRODUCT(E157:E158,10206)</f>
        <v>907134.795</v>
      </c>
      <c r="F160" s="34">
        <f>PRODUCT(F157:F158,10206)</f>
        <v>898495.4160000002</v>
      </c>
      <c r="G160" s="34">
        <f aca="true" t="shared" si="39" ref="G160:N160">PRODUCT(G157:G158,10206)</f>
        <v>889856.0370000001</v>
      </c>
      <c r="H160" s="34">
        <f t="shared" si="39"/>
        <v>881216.658</v>
      </c>
      <c r="I160" s="34">
        <f t="shared" si="39"/>
        <v>872577.2790000001</v>
      </c>
      <c r="J160" s="34">
        <f t="shared" si="39"/>
        <v>863937.9</v>
      </c>
      <c r="K160" s="34">
        <f t="shared" si="39"/>
        <v>855298.521</v>
      </c>
      <c r="L160" s="34">
        <f t="shared" si="39"/>
        <v>846659.1420000001</v>
      </c>
      <c r="M160" s="34">
        <f t="shared" si="39"/>
        <v>838019.763</v>
      </c>
      <c r="N160" s="35">
        <f t="shared" si="39"/>
        <v>838019.763</v>
      </c>
      <c r="O160" s="57">
        <f>SUM(C160:N160)+D160*8</f>
        <v>17734547.754000004</v>
      </c>
    </row>
    <row r="161" spans="2:15" s="36" customFormat="1" ht="25.5">
      <c r="B161" s="41" t="s">
        <v>46</v>
      </c>
      <c r="C161" s="42">
        <f>PRODUCT(C157:C158,9865.8)</f>
        <v>798537.852</v>
      </c>
      <c r="D161" s="49">
        <f>PRODUCT(D157:D158,9865.8)</f>
        <v>882594.468</v>
      </c>
      <c r="E161" s="42">
        <f aca="true" t="shared" si="40" ref="E161:N161">PRODUCT(E157:E158,9865.8)</f>
        <v>876896.9685</v>
      </c>
      <c r="F161" s="42">
        <f t="shared" si="40"/>
        <v>868545.5688000001</v>
      </c>
      <c r="G161" s="42">
        <f t="shared" si="40"/>
        <v>860194.1691</v>
      </c>
      <c r="H161" s="42">
        <f t="shared" si="40"/>
        <v>851842.7694</v>
      </c>
      <c r="I161" s="42">
        <f t="shared" si="40"/>
        <v>843491.3697</v>
      </c>
      <c r="J161" s="42">
        <f t="shared" si="40"/>
        <v>835139.97</v>
      </c>
      <c r="K161" s="42">
        <f t="shared" si="40"/>
        <v>826788.5702999999</v>
      </c>
      <c r="L161" s="42">
        <f t="shared" si="40"/>
        <v>818437.1706000001</v>
      </c>
      <c r="M161" s="42">
        <f t="shared" si="40"/>
        <v>810085.7709</v>
      </c>
      <c r="N161" s="43">
        <f t="shared" si="40"/>
        <v>810085.7709</v>
      </c>
      <c r="O161" s="69">
        <f>SUM(C161:N161)+D161*8</f>
        <v>17143396.1622</v>
      </c>
    </row>
    <row r="162" spans="2:15" s="36" customFormat="1" ht="26.25" thickBot="1">
      <c r="B162" s="37" t="s">
        <v>47</v>
      </c>
      <c r="C162" s="38">
        <f>PRODUCT(C157:C158,8505)</f>
        <v>688394.7</v>
      </c>
      <c r="D162" s="51">
        <f aca="true" t="shared" si="41" ref="D162:N162">PRODUCT(D157:D158,8505)</f>
        <v>760857.3</v>
      </c>
      <c r="E162" s="38">
        <f t="shared" si="41"/>
        <v>755945.6625000001</v>
      </c>
      <c r="F162" s="38">
        <f t="shared" si="41"/>
        <v>748746.1800000002</v>
      </c>
      <c r="G162" s="38">
        <f t="shared" si="41"/>
        <v>741546.6975000001</v>
      </c>
      <c r="H162" s="38">
        <f t="shared" si="41"/>
        <v>734347.2150000001</v>
      </c>
      <c r="I162" s="38">
        <f t="shared" si="41"/>
        <v>727147.7325</v>
      </c>
      <c r="J162" s="38">
        <f t="shared" si="41"/>
        <v>719948.25</v>
      </c>
      <c r="K162" s="38">
        <f t="shared" si="41"/>
        <v>712748.7675</v>
      </c>
      <c r="L162" s="38">
        <f t="shared" si="41"/>
        <v>705549.285</v>
      </c>
      <c r="M162" s="38">
        <f t="shared" si="41"/>
        <v>698349.8025</v>
      </c>
      <c r="N162" s="39">
        <f t="shared" si="41"/>
        <v>698349.8025</v>
      </c>
      <c r="O162" s="63">
        <f>SUM(C162:N162)+D162*8</f>
        <v>14778789.795000002</v>
      </c>
    </row>
    <row r="163" ht="15.75" thickBot="1"/>
    <row r="164" spans="2:15" ht="27.75" customHeight="1" thickBot="1">
      <c r="B164" s="126" t="s">
        <v>19</v>
      </c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8"/>
      <c r="O164" s="95" t="s">
        <v>49</v>
      </c>
    </row>
    <row r="165" spans="2:15" ht="15">
      <c r="B165" s="112" t="s">
        <v>5</v>
      </c>
      <c r="C165" s="8">
        <v>3</v>
      </c>
      <c r="D165" s="8" t="s">
        <v>2</v>
      </c>
      <c r="E165" s="8">
        <v>13</v>
      </c>
      <c r="F165" s="8">
        <v>14</v>
      </c>
      <c r="G165" s="8">
        <v>15</v>
      </c>
      <c r="H165" s="8">
        <v>16</v>
      </c>
      <c r="I165" s="8">
        <v>17</v>
      </c>
      <c r="J165" s="8">
        <v>18</v>
      </c>
      <c r="K165" s="8">
        <v>19</v>
      </c>
      <c r="L165" s="8">
        <v>20</v>
      </c>
      <c r="M165" s="8">
        <v>21</v>
      </c>
      <c r="N165" s="9">
        <v>22</v>
      </c>
      <c r="O165" s="54"/>
    </row>
    <row r="166" spans="2:15" ht="35.25" customHeight="1">
      <c r="B166" s="113" t="s">
        <v>3</v>
      </c>
      <c r="C166" s="5">
        <v>206</v>
      </c>
      <c r="D166" s="6" t="s">
        <v>25</v>
      </c>
      <c r="E166" s="7">
        <v>286</v>
      </c>
      <c r="F166" s="7">
        <v>294</v>
      </c>
      <c r="G166" s="7">
        <v>302</v>
      </c>
      <c r="H166" s="7">
        <v>310</v>
      </c>
      <c r="I166" s="7">
        <v>318</v>
      </c>
      <c r="J166" s="7">
        <v>326</v>
      </c>
      <c r="K166" s="7">
        <v>334</v>
      </c>
      <c r="L166" s="7">
        <v>342</v>
      </c>
      <c r="M166" s="7">
        <v>350</v>
      </c>
      <c r="N166" s="10">
        <v>358</v>
      </c>
      <c r="O166" s="55"/>
    </row>
    <row r="167" spans="2:15" ht="25.5">
      <c r="B167" s="114" t="s">
        <v>4</v>
      </c>
      <c r="C167" s="4">
        <v>0.95</v>
      </c>
      <c r="D167" s="4">
        <v>1.05</v>
      </c>
      <c r="E167" s="4">
        <v>1.05</v>
      </c>
      <c r="F167" s="4">
        <v>1.04</v>
      </c>
      <c r="G167" s="4">
        <v>1.03</v>
      </c>
      <c r="H167" s="4">
        <v>1.02</v>
      </c>
      <c r="I167" s="4">
        <v>1.01</v>
      </c>
      <c r="J167" s="4">
        <v>1</v>
      </c>
      <c r="K167" s="4">
        <v>0.99</v>
      </c>
      <c r="L167" s="4">
        <v>0.98</v>
      </c>
      <c r="M167" s="4">
        <v>0.97</v>
      </c>
      <c r="N167" s="11">
        <v>0.97</v>
      </c>
      <c r="O167" s="55"/>
    </row>
    <row r="168" spans="2:15" ht="15">
      <c r="B168" s="114" t="s">
        <v>0</v>
      </c>
      <c r="C168" s="4">
        <v>85.2</v>
      </c>
      <c r="D168" s="4">
        <v>85.2</v>
      </c>
      <c r="E168" s="4">
        <v>85</v>
      </c>
      <c r="F168" s="4">
        <v>85</v>
      </c>
      <c r="G168" s="4">
        <v>85</v>
      </c>
      <c r="H168" s="4">
        <v>85</v>
      </c>
      <c r="I168" s="4">
        <v>85</v>
      </c>
      <c r="J168" s="4">
        <v>85</v>
      </c>
      <c r="K168" s="4">
        <v>85</v>
      </c>
      <c r="L168" s="4">
        <v>85</v>
      </c>
      <c r="M168" s="4">
        <v>85</v>
      </c>
      <c r="N168" s="11">
        <v>85</v>
      </c>
      <c r="O168" s="55"/>
    </row>
    <row r="169" spans="2:15" ht="25.5">
      <c r="B169" s="114" t="s">
        <v>1</v>
      </c>
      <c r="C169" s="4">
        <v>37.95</v>
      </c>
      <c r="D169" s="4">
        <v>37.95</v>
      </c>
      <c r="E169" s="4">
        <v>39.5</v>
      </c>
      <c r="F169" s="4">
        <v>39.5</v>
      </c>
      <c r="G169" s="4">
        <v>39.5</v>
      </c>
      <c r="H169" s="4">
        <v>39.5</v>
      </c>
      <c r="I169" s="4">
        <v>39.5</v>
      </c>
      <c r="J169" s="4">
        <v>39.5</v>
      </c>
      <c r="K169" s="4">
        <v>39.5</v>
      </c>
      <c r="L169" s="4">
        <v>39.5</v>
      </c>
      <c r="M169" s="4">
        <v>39.5</v>
      </c>
      <c r="N169" s="11">
        <v>39.5</v>
      </c>
      <c r="O169" s="55"/>
    </row>
    <row r="170" spans="2:15" s="36" customFormat="1" ht="25.5">
      <c r="B170" s="33" t="s">
        <v>8</v>
      </c>
      <c r="C170" s="34">
        <f>PRODUCT(C167:C168,10206)</f>
        <v>826073.64</v>
      </c>
      <c r="D170" s="47">
        <f>PRODUCT(D167:D168,10206)</f>
        <v>913028.7600000001</v>
      </c>
      <c r="E170" s="34">
        <f>PRODUCT(E167:E168,10206)</f>
        <v>910885.5</v>
      </c>
      <c r="F170" s="34">
        <f>PRODUCT(F167:F168,10206)</f>
        <v>902210.4</v>
      </c>
      <c r="G170" s="34">
        <f aca="true" t="shared" si="42" ref="G170:N170">PRODUCT(G167:G168,10206)</f>
        <v>893535.2999999999</v>
      </c>
      <c r="H170" s="34">
        <f t="shared" si="42"/>
        <v>884860.2000000001</v>
      </c>
      <c r="I170" s="34">
        <f t="shared" si="42"/>
        <v>876185.1</v>
      </c>
      <c r="J170" s="34">
        <f t="shared" si="42"/>
        <v>867510</v>
      </c>
      <c r="K170" s="34">
        <f t="shared" si="42"/>
        <v>858834.9</v>
      </c>
      <c r="L170" s="34">
        <f t="shared" si="42"/>
        <v>850159.7999999999</v>
      </c>
      <c r="M170" s="34">
        <f t="shared" si="42"/>
        <v>841484.7000000001</v>
      </c>
      <c r="N170" s="35">
        <f t="shared" si="42"/>
        <v>841484.7000000001</v>
      </c>
      <c r="O170" s="57">
        <f>SUM(C170:N170)+D170*8</f>
        <v>17770483.080000002</v>
      </c>
    </row>
    <row r="171" spans="2:15" s="36" customFormat="1" ht="25.5">
      <c r="B171" s="41" t="s">
        <v>46</v>
      </c>
      <c r="C171" s="42">
        <f>PRODUCT(C167:C168,9865.8)</f>
        <v>798537.852</v>
      </c>
      <c r="D171" s="49">
        <f>PRODUCT(D167:D168,9865.8)</f>
        <v>882594.468</v>
      </c>
      <c r="E171" s="42">
        <f aca="true" t="shared" si="43" ref="E171:N171">PRODUCT(E167:E168,9865.8)</f>
        <v>880522.6499999999</v>
      </c>
      <c r="F171" s="42">
        <f t="shared" si="43"/>
        <v>872136.72</v>
      </c>
      <c r="G171" s="42">
        <f t="shared" si="43"/>
        <v>863750.7899999999</v>
      </c>
      <c r="H171" s="42">
        <f t="shared" si="43"/>
        <v>855364.86</v>
      </c>
      <c r="I171" s="42">
        <f t="shared" si="43"/>
        <v>846978.9299999999</v>
      </c>
      <c r="J171" s="42">
        <f t="shared" si="43"/>
        <v>838592.9999999999</v>
      </c>
      <c r="K171" s="42">
        <f t="shared" si="43"/>
        <v>830207.07</v>
      </c>
      <c r="L171" s="42">
        <f t="shared" si="43"/>
        <v>821821.1399999999</v>
      </c>
      <c r="M171" s="42">
        <f t="shared" si="43"/>
        <v>813435.21</v>
      </c>
      <c r="N171" s="43">
        <f t="shared" si="43"/>
        <v>813435.21</v>
      </c>
      <c r="O171" s="60">
        <f>SUM(C171:N171)+D171*8</f>
        <v>17178133.644</v>
      </c>
    </row>
    <row r="172" spans="2:15" s="36" customFormat="1" ht="26.25" thickBot="1">
      <c r="B172" s="37" t="s">
        <v>47</v>
      </c>
      <c r="C172" s="38">
        <f>PRODUCT(C167:C168,8505)</f>
        <v>688394.7</v>
      </c>
      <c r="D172" s="51">
        <f aca="true" t="shared" si="44" ref="D172:N172">PRODUCT(D167:D168,8505)</f>
        <v>760857.3</v>
      </c>
      <c r="E172" s="38">
        <f t="shared" si="44"/>
        <v>759071.25</v>
      </c>
      <c r="F172" s="38">
        <f t="shared" si="44"/>
        <v>751842</v>
      </c>
      <c r="G172" s="38">
        <f t="shared" si="44"/>
        <v>744612.75</v>
      </c>
      <c r="H172" s="38">
        <f t="shared" si="44"/>
        <v>737383.5</v>
      </c>
      <c r="I172" s="38">
        <f t="shared" si="44"/>
        <v>730154.25</v>
      </c>
      <c r="J172" s="38">
        <f t="shared" si="44"/>
        <v>722925</v>
      </c>
      <c r="K172" s="38">
        <f t="shared" si="44"/>
        <v>715695.75</v>
      </c>
      <c r="L172" s="38">
        <f t="shared" si="44"/>
        <v>708466.5</v>
      </c>
      <c r="M172" s="38">
        <f t="shared" si="44"/>
        <v>701237.25</v>
      </c>
      <c r="N172" s="39">
        <f t="shared" si="44"/>
        <v>701237.25</v>
      </c>
      <c r="O172" s="58">
        <f>SUM(C172:N172)+D172*8</f>
        <v>14808735.9</v>
      </c>
    </row>
    <row r="173" ht="15.75" thickBot="1"/>
    <row r="174" spans="2:15" ht="27.75" customHeight="1" thickBot="1">
      <c r="B174" s="126" t="s">
        <v>20</v>
      </c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8"/>
      <c r="O174" s="95" t="s">
        <v>49</v>
      </c>
    </row>
    <row r="175" spans="2:15" ht="15">
      <c r="B175" s="112" t="s">
        <v>5</v>
      </c>
      <c r="C175" s="8">
        <v>3</v>
      </c>
      <c r="D175" s="8" t="s">
        <v>2</v>
      </c>
      <c r="E175" s="8">
        <v>13</v>
      </c>
      <c r="F175" s="8">
        <v>14</v>
      </c>
      <c r="G175" s="8">
        <v>15</v>
      </c>
      <c r="H175" s="8">
        <v>16</v>
      </c>
      <c r="I175" s="8">
        <v>17</v>
      </c>
      <c r="J175" s="8">
        <v>18</v>
      </c>
      <c r="K175" s="8">
        <v>19</v>
      </c>
      <c r="L175" s="8">
        <v>20</v>
      </c>
      <c r="M175" s="8">
        <v>21</v>
      </c>
      <c r="N175" s="9">
        <v>22</v>
      </c>
      <c r="O175" s="54"/>
    </row>
    <row r="176" spans="2:15" ht="34.5" customHeight="1">
      <c r="B176" s="113" t="s">
        <v>3</v>
      </c>
      <c r="C176" s="5">
        <v>208</v>
      </c>
      <c r="D176" s="6" t="s">
        <v>26</v>
      </c>
      <c r="E176" s="7">
        <v>288</v>
      </c>
      <c r="F176" s="7">
        <v>296</v>
      </c>
      <c r="G176" s="7">
        <v>304</v>
      </c>
      <c r="H176" s="7">
        <v>312</v>
      </c>
      <c r="I176" s="7">
        <v>320</v>
      </c>
      <c r="J176" s="7">
        <v>328</v>
      </c>
      <c r="K176" s="7">
        <v>336</v>
      </c>
      <c r="L176" s="7">
        <v>344</v>
      </c>
      <c r="M176" s="7">
        <v>352</v>
      </c>
      <c r="N176" s="10">
        <v>360</v>
      </c>
      <c r="O176" s="55"/>
    </row>
    <row r="177" spans="2:15" ht="25.5">
      <c r="B177" s="114" t="s">
        <v>4</v>
      </c>
      <c r="C177" s="4">
        <v>0.95</v>
      </c>
      <c r="D177" s="4">
        <v>1.05</v>
      </c>
      <c r="E177" s="4">
        <v>1.05</v>
      </c>
      <c r="F177" s="4">
        <v>1.04</v>
      </c>
      <c r="G177" s="4">
        <v>1.03</v>
      </c>
      <c r="H177" s="4">
        <v>1.02</v>
      </c>
      <c r="I177" s="4">
        <v>1.01</v>
      </c>
      <c r="J177" s="4">
        <v>1</v>
      </c>
      <c r="K177" s="4">
        <v>0.99</v>
      </c>
      <c r="L177" s="4">
        <v>0.98</v>
      </c>
      <c r="M177" s="4">
        <v>0.97</v>
      </c>
      <c r="N177" s="11">
        <v>0.97</v>
      </c>
      <c r="O177" s="55"/>
    </row>
    <row r="178" spans="2:15" ht="15">
      <c r="B178" s="114" t="s">
        <v>0</v>
      </c>
      <c r="C178" s="4">
        <v>78.75</v>
      </c>
      <c r="D178" s="4">
        <v>78.75</v>
      </c>
      <c r="E178" s="4">
        <v>78.15</v>
      </c>
      <c r="F178" s="4">
        <v>78.15</v>
      </c>
      <c r="G178" s="4">
        <v>78.15</v>
      </c>
      <c r="H178" s="4">
        <v>78.15</v>
      </c>
      <c r="I178" s="4">
        <v>78.15</v>
      </c>
      <c r="J178" s="4">
        <v>78.15</v>
      </c>
      <c r="K178" s="4">
        <v>78.15</v>
      </c>
      <c r="L178" s="4">
        <v>78.15</v>
      </c>
      <c r="M178" s="4">
        <v>78.15</v>
      </c>
      <c r="N178" s="11">
        <v>78.15</v>
      </c>
      <c r="O178" s="55"/>
    </row>
    <row r="179" spans="2:15" ht="25.5">
      <c r="B179" s="114" t="s">
        <v>1</v>
      </c>
      <c r="C179" s="4">
        <v>43.35</v>
      </c>
      <c r="D179" s="4">
        <v>43.35</v>
      </c>
      <c r="E179" s="4">
        <v>43.2</v>
      </c>
      <c r="F179" s="4">
        <v>43.2</v>
      </c>
      <c r="G179" s="4">
        <v>43.2</v>
      </c>
      <c r="H179" s="4">
        <v>43.2</v>
      </c>
      <c r="I179" s="4">
        <v>43.2</v>
      </c>
      <c r="J179" s="4">
        <v>43.2</v>
      </c>
      <c r="K179" s="4">
        <v>43.2</v>
      </c>
      <c r="L179" s="4">
        <v>43.2</v>
      </c>
      <c r="M179" s="4">
        <v>43.2</v>
      </c>
      <c r="N179" s="11">
        <v>43.2</v>
      </c>
      <c r="O179" s="55"/>
    </row>
    <row r="180" spans="2:15" s="36" customFormat="1" ht="25.5">
      <c r="B180" s="33" t="s">
        <v>8</v>
      </c>
      <c r="C180" s="34">
        <f>PRODUCT(C177:C178,10206)</f>
        <v>763536.375</v>
      </c>
      <c r="D180" s="47">
        <f>PRODUCT(D177:D178,10206)</f>
        <v>843908.625</v>
      </c>
      <c r="E180" s="34">
        <f>PRODUCT(E177:E178,10206)</f>
        <v>837478.8450000001</v>
      </c>
      <c r="F180" s="34">
        <f>PRODUCT(F177:F178,10206)</f>
        <v>829502.8560000001</v>
      </c>
      <c r="G180" s="34">
        <f aca="true" t="shared" si="45" ref="G180:N180">PRODUCT(G177:G178,10206)</f>
        <v>821526.867</v>
      </c>
      <c r="H180" s="34">
        <f t="shared" si="45"/>
        <v>813550.878</v>
      </c>
      <c r="I180" s="34">
        <f t="shared" si="45"/>
        <v>805574.889</v>
      </c>
      <c r="J180" s="34">
        <f t="shared" si="45"/>
        <v>797598.9</v>
      </c>
      <c r="K180" s="34">
        <f t="shared" si="45"/>
        <v>789622.9110000001</v>
      </c>
      <c r="L180" s="34">
        <f t="shared" si="45"/>
        <v>781646.922</v>
      </c>
      <c r="M180" s="34">
        <f t="shared" si="45"/>
        <v>773670.9330000001</v>
      </c>
      <c r="N180" s="35">
        <f t="shared" si="45"/>
        <v>773670.9330000001</v>
      </c>
      <c r="O180" s="65">
        <f>SUM(C180:N180)+D180*8</f>
        <v>16382558.934000002</v>
      </c>
    </row>
    <row r="181" spans="2:15" s="36" customFormat="1" ht="25.5">
      <c r="B181" s="41" t="s">
        <v>46</v>
      </c>
      <c r="C181" s="42">
        <f>PRODUCT(C177:C178,9865.8)</f>
        <v>738085.1625</v>
      </c>
      <c r="D181" s="49">
        <f>PRODUCT(D177:D178,9865.8)</f>
        <v>815778.3374999999</v>
      </c>
      <c r="E181" s="42">
        <f aca="true" t="shared" si="46" ref="E181:N181">PRODUCT(E177:E178,9865.8)</f>
        <v>809562.8835</v>
      </c>
      <c r="F181" s="42">
        <f t="shared" si="46"/>
        <v>801852.7608</v>
      </c>
      <c r="G181" s="42">
        <f t="shared" si="46"/>
        <v>794142.6381</v>
      </c>
      <c r="H181" s="42">
        <f t="shared" si="46"/>
        <v>786432.5154</v>
      </c>
      <c r="I181" s="42">
        <f t="shared" si="46"/>
        <v>778722.3927</v>
      </c>
      <c r="J181" s="42">
        <f t="shared" si="46"/>
        <v>771012.27</v>
      </c>
      <c r="K181" s="42">
        <f t="shared" si="46"/>
        <v>763302.1473000001</v>
      </c>
      <c r="L181" s="42">
        <f t="shared" si="46"/>
        <v>755592.0246</v>
      </c>
      <c r="M181" s="42">
        <f t="shared" si="46"/>
        <v>747881.9019</v>
      </c>
      <c r="N181" s="43">
        <f t="shared" si="46"/>
        <v>747881.9019</v>
      </c>
      <c r="O181" s="60">
        <f>SUM(C181:N181)+D181*8</f>
        <v>15836473.636200001</v>
      </c>
    </row>
    <row r="182" spans="2:15" s="36" customFormat="1" ht="26.25" thickBot="1">
      <c r="B182" s="37" t="s">
        <v>47</v>
      </c>
      <c r="C182" s="38">
        <f>PRODUCT(C177:C178,8505)</f>
        <v>636280.3125</v>
      </c>
      <c r="D182" s="51">
        <f aca="true" t="shared" si="47" ref="D182:N182">PRODUCT(D177:D178,8505)</f>
        <v>703257.1875</v>
      </c>
      <c r="E182" s="38">
        <f t="shared" si="47"/>
        <v>697899.0375000001</v>
      </c>
      <c r="F182" s="38">
        <f t="shared" si="47"/>
        <v>691252.3800000001</v>
      </c>
      <c r="G182" s="38">
        <f t="shared" si="47"/>
        <v>684605.7225</v>
      </c>
      <c r="H182" s="38">
        <f t="shared" si="47"/>
        <v>677959.0650000001</v>
      </c>
      <c r="I182" s="38">
        <f t="shared" si="47"/>
        <v>671312.4075</v>
      </c>
      <c r="J182" s="38">
        <f t="shared" si="47"/>
        <v>664665.75</v>
      </c>
      <c r="K182" s="38">
        <f t="shared" si="47"/>
        <v>658019.0925000001</v>
      </c>
      <c r="L182" s="38">
        <f t="shared" si="47"/>
        <v>651372.435</v>
      </c>
      <c r="M182" s="38">
        <f t="shared" si="47"/>
        <v>644725.7775000001</v>
      </c>
      <c r="N182" s="39">
        <f t="shared" si="47"/>
        <v>644725.7775000001</v>
      </c>
      <c r="O182" s="58">
        <f>SUM(C182:N182)+D182*8</f>
        <v>13652132.445</v>
      </c>
    </row>
    <row r="183" ht="15.75" thickBot="1"/>
    <row r="184" spans="2:15" ht="27.75" customHeight="1" thickBot="1">
      <c r="B184" s="129" t="s">
        <v>27</v>
      </c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1"/>
      <c r="O184" s="95" t="s">
        <v>49</v>
      </c>
    </row>
    <row r="185" spans="2:15" ht="15">
      <c r="B185" s="112" t="s">
        <v>5</v>
      </c>
      <c r="C185" s="8">
        <v>3</v>
      </c>
      <c r="D185" s="8" t="s">
        <v>2</v>
      </c>
      <c r="E185" s="8">
        <v>13</v>
      </c>
      <c r="F185" s="8">
        <v>14</v>
      </c>
      <c r="G185" s="8">
        <v>15</v>
      </c>
      <c r="H185" s="8">
        <v>16</v>
      </c>
      <c r="I185" s="8">
        <v>17</v>
      </c>
      <c r="J185" s="8">
        <v>18</v>
      </c>
      <c r="K185" s="8">
        <v>19</v>
      </c>
      <c r="L185" s="8">
        <v>20</v>
      </c>
      <c r="M185" s="8">
        <v>21</v>
      </c>
      <c r="N185" s="9">
        <v>22</v>
      </c>
      <c r="O185" s="54"/>
    </row>
    <row r="186" spans="2:16" ht="33.75" customHeight="1">
      <c r="B186" s="113" t="s">
        <v>3</v>
      </c>
      <c r="C186" s="5">
        <v>202</v>
      </c>
      <c r="D186" s="6" t="s">
        <v>28</v>
      </c>
      <c r="E186" s="7">
        <v>282</v>
      </c>
      <c r="F186" s="7">
        <v>290</v>
      </c>
      <c r="G186" s="7">
        <v>298</v>
      </c>
      <c r="H186" s="7">
        <v>306</v>
      </c>
      <c r="I186" s="7">
        <v>314</v>
      </c>
      <c r="J186" s="7">
        <v>322</v>
      </c>
      <c r="K186" s="7">
        <v>330</v>
      </c>
      <c r="L186" s="7">
        <v>338</v>
      </c>
      <c r="M186" s="7">
        <v>346</v>
      </c>
      <c r="N186" s="10">
        <v>354</v>
      </c>
      <c r="O186" s="70"/>
      <c r="P186" s="15"/>
    </row>
    <row r="187" spans="2:16" ht="25.5">
      <c r="B187" s="114" t="s">
        <v>4</v>
      </c>
      <c r="C187" s="4">
        <v>0.95</v>
      </c>
      <c r="D187" s="4">
        <v>1.05</v>
      </c>
      <c r="E187" s="4">
        <v>1.05</v>
      </c>
      <c r="F187" s="4">
        <v>1.04</v>
      </c>
      <c r="G187" s="4">
        <v>1.03</v>
      </c>
      <c r="H187" s="4">
        <v>1.02</v>
      </c>
      <c r="I187" s="4">
        <v>1.01</v>
      </c>
      <c r="J187" s="4">
        <v>1</v>
      </c>
      <c r="K187" s="4">
        <v>0.99</v>
      </c>
      <c r="L187" s="4">
        <v>0.98</v>
      </c>
      <c r="M187" s="4">
        <v>0.97</v>
      </c>
      <c r="N187" s="11">
        <v>0.97</v>
      </c>
      <c r="O187" s="55"/>
      <c r="P187" s="15"/>
    </row>
    <row r="188" spans="2:15" ht="15">
      <c r="B188" s="114" t="s">
        <v>0</v>
      </c>
      <c r="C188" s="4">
        <v>123.55</v>
      </c>
      <c r="D188" s="4">
        <v>123.55</v>
      </c>
      <c r="E188" s="4">
        <v>123</v>
      </c>
      <c r="F188" s="4">
        <v>123</v>
      </c>
      <c r="G188" s="4">
        <v>123</v>
      </c>
      <c r="H188" s="4">
        <v>123</v>
      </c>
      <c r="I188" s="4">
        <v>123</v>
      </c>
      <c r="J188" s="4">
        <v>123</v>
      </c>
      <c r="K188" s="4">
        <v>123</v>
      </c>
      <c r="L188" s="4">
        <v>123</v>
      </c>
      <c r="M188" s="4">
        <v>123</v>
      </c>
      <c r="N188" s="11">
        <v>123</v>
      </c>
      <c r="O188" s="55"/>
    </row>
    <row r="189" spans="2:15" ht="25.5">
      <c r="B189" s="114" t="s">
        <v>1</v>
      </c>
      <c r="C189" s="4">
        <v>67.65</v>
      </c>
      <c r="D189" s="4">
        <v>67.65</v>
      </c>
      <c r="E189" s="4">
        <v>67.65</v>
      </c>
      <c r="F189" s="4">
        <v>67.65</v>
      </c>
      <c r="G189" s="4">
        <v>67.65</v>
      </c>
      <c r="H189" s="4">
        <v>67.65</v>
      </c>
      <c r="I189" s="4">
        <v>67.65</v>
      </c>
      <c r="J189" s="4">
        <v>67.65</v>
      </c>
      <c r="K189" s="4">
        <v>67.65</v>
      </c>
      <c r="L189" s="4">
        <v>67.65</v>
      </c>
      <c r="M189" s="4">
        <v>67.65</v>
      </c>
      <c r="N189" s="11">
        <v>67.65</v>
      </c>
      <c r="O189" s="55"/>
    </row>
    <row r="190" spans="2:15" s="36" customFormat="1" ht="25.5">
      <c r="B190" s="33" t="s">
        <v>8</v>
      </c>
      <c r="C190" s="34">
        <f>PRODUCT(C187:C188,9720)</f>
        <v>1140860.7</v>
      </c>
      <c r="D190" s="47">
        <f aca="true" t="shared" si="48" ref="D190:N190">PRODUCT(D187:D188,9720)</f>
        <v>1260951.2999999998</v>
      </c>
      <c r="E190" s="34">
        <f t="shared" si="48"/>
        <v>1255338</v>
      </c>
      <c r="F190" s="34">
        <f t="shared" si="48"/>
        <v>1243382.4</v>
      </c>
      <c r="G190" s="34">
        <f t="shared" si="48"/>
        <v>1231426.8</v>
      </c>
      <c r="H190" s="34">
        <f t="shared" si="48"/>
        <v>1219471.2000000002</v>
      </c>
      <c r="I190" s="34">
        <f t="shared" si="48"/>
        <v>1207515.6</v>
      </c>
      <c r="J190" s="34">
        <f t="shared" si="48"/>
        <v>1195560</v>
      </c>
      <c r="K190" s="34">
        <f t="shared" si="48"/>
        <v>1183604.4</v>
      </c>
      <c r="L190" s="34">
        <f t="shared" si="48"/>
        <v>1171648.7999999998</v>
      </c>
      <c r="M190" s="34">
        <f t="shared" si="48"/>
        <v>1159693.2</v>
      </c>
      <c r="N190" s="35">
        <f t="shared" si="48"/>
        <v>1159693.2</v>
      </c>
      <c r="O190" s="65">
        <f>SUM(C190:N190)+D190*8</f>
        <v>24516755.999999996</v>
      </c>
    </row>
    <row r="191" spans="2:15" s="36" customFormat="1" ht="25.5">
      <c r="B191" s="44" t="s">
        <v>46</v>
      </c>
      <c r="C191" s="45">
        <f>PRODUCT(C187:C188,9396)</f>
        <v>1102832.0099999998</v>
      </c>
      <c r="D191" s="104">
        <f aca="true" t="shared" si="49" ref="D191:N191">PRODUCT(D187:D188,9396)</f>
        <v>1218919.5899999999</v>
      </c>
      <c r="E191" s="45">
        <f t="shared" si="49"/>
        <v>1213493.4000000001</v>
      </c>
      <c r="F191" s="45">
        <f t="shared" si="49"/>
        <v>1201936.32</v>
      </c>
      <c r="G191" s="45">
        <f t="shared" si="49"/>
        <v>1190379.24</v>
      </c>
      <c r="H191" s="45">
        <f t="shared" si="49"/>
        <v>1178822.1600000001</v>
      </c>
      <c r="I191" s="45">
        <f t="shared" si="49"/>
        <v>1167265.08</v>
      </c>
      <c r="J191" s="45">
        <f t="shared" si="49"/>
        <v>1155708</v>
      </c>
      <c r="K191" s="45">
        <f t="shared" si="49"/>
        <v>1144150.92</v>
      </c>
      <c r="L191" s="45">
        <f t="shared" si="49"/>
        <v>1132593.8399999999</v>
      </c>
      <c r="M191" s="45">
        <f t="shared" si="49"/>
        <v>1121036.76</v>
      </c>
      <c r="N191" s="46">
        <f t="shared" si="49"/>
        <v>1121036.76</v>
      </c>
      <c r="O191" s="62">
        <f>SUM(C191:N191)+D191*8</f>
        <v>23699530.799999997</v>
      </c>
    </row>
    <row r="192" spans="2:15" s="36" customFormat="1" ht="26.25" thickBot="1">
      <c r="B192" s="37" t="s">
        <v>47</v>
      </c>
      <c r="C192" s="38">
        <f>PRODUCT(C187:C188,8100)</f>
        <v>950717.2499999999</v>
      </c>
      <c r="D192" s="51">
        <f aca="true" t="shared" si="50" ref="D192:N192">PRODUCT(D187:D188,8100)</f>
        <v>1050792.75</v>
      </c>
      <c r="E192" s="38">
        <f t="shared" si="50"/>
        <v>1046115</v>
      </c>
      <c r="F192" s="38">
        <f t="shared" si="50"/>
        <v>1036152</v>
      </c>
      <c r="G192" s="38">
        <f t="shared" si="50"/>
        <v>1026189</v>
      </c>
      <c r="H192" s="38">
        <f t="shared" si="50"/>
        <v>1016226.0000000001</v>
      </c>
      <c r="I192" s="38">
        <f t="shared" si="50"/>
        <v>1006263</v>
      </c>
      <c r="J192" s="38">
        <f t="shared" si="50"/>
        <v>996300</v>
      </c>
      <c r="K192" s="38">
        <f t="shared" si="50"/>
        <v>986337</v>
      </c>
      <c r="L192" s="38">
        <f t="shared" si="50"/>
        <v>976373.9999999999</v>
      </c>
      <c r="M192" s="38">
        <f t="shared" si="50"/>
        <v>966411</v>
      </c>
      <c r="N192" s="39">
        <f t="shared" si="50"/>
        <v>966411</v>
      </c>
      <c r="O192" s="63">
        <f>SUM(C192:N192)+D192*8</f>
        <v>20430630</v>
      </c>
    </row>
    <row r="193" ht="15.75" thickBot="1"/>
    <row r="194" spans="2:15" ht="27.75" customHeight="1" thickBot="1">
      <c r="B194" s="129" t="s">
        <v>21</v>
      </c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1"/>
      <c r="O194" s="95" t="s">
        <v>49</v>
      </c>
    </row>
    <row r="195" spans="2:15" ht="15">
      <c r="B195" s="112" t="s">
        <v>5</v>
      </c>
      <c r="C195" s="8">
        <v>3</v>
      </c>
      <c r="D195" s="8" t="s">
        <v>2</v>
      </c>
      <c r="E195" s="8">
        <v>13</v>
      </c>
      <c r="F195" s="8">
        <v>14</v>
      </c>
      <c r="G195" s="8">
        <v>15</v>
      </c>
      <c r="H195" s="8">
        <v>16</v>
      </c>
      <c r="I195" s="8">
        <v>17</v>
      </c>
      <c r="J195" s="8">
        <v>18</v>
      </c>
      <c r="K195" s="8">
        <v>19</v>
      </c>
      <c r="L195" s="8">
        <v>20</v>
      </c>
      <c r="M195" s="8">
        <v>21</v>
      </c>
      <c r="N195" s="9">
        <v>22</v>
      </c>
      <c r="O195" s="54"/>
    </row>
    <row r="196" spans="2:15" ht="31.5">
      <c r="B196" s="113" t="s">
        <v>3</v>
      </c>
      <c r="C196" s="5">
        <v>207</v>
      </c>
      <c r="D196" s="6" t="s">
        <v>55</v>
      </c>
      <c r="E196" s="7">
        <v>287</v>
      </c>
      <c r="F196" s="7">
        <v>295</v>
      </c>
      <c r="G196" s="7">
        <v>303</v>
      </c>
      <c r="H196" s="7">
        <v>311</v>
      </c>
      <c r="I196" s="7">
        <v>319</v>
      </c>
      <c r="J196" s="7">
        <v>327</v>
      </c>
      <c r="K196" s="7">
        <v>335</v>
      </c>
      <c r="L196" s="7">
        <v>343</v>
      </c>
      <c r="M196" s="7">
        <v>351</v>
      </c>
      <c r="N196" s="10">
        <v>359</v>
      </c>
      <c r="O196" s="55"/>
    </row>
    <row r="197" spans="2:15" ht="25.5">
      <c r="B197" s="114" t="s">
        <v>4</v>
      </c>
      <c r="C197" s="4">
        <v>0.95</v>
      </c>
      <c r="D197" s="4">
        <v>1.05</v>
      </c>
      <c r="E197" s="4">
        <v>1.05</v>
      </c>
      <c r="F197" s="4">
        <v>1.04</v>
      </c>
      <c r="G197" s="4">
        <v>1.03</v>
      </c>
      <c r="H197" s="4">
        <v>1.02</v>
      </c>
      <c r="I197" s="4">
        <v>1.01</v>
      </c>
      <c r="J197" s="4">
        <v>1</v>
      </c>
      <c r="K197" s="4">
        <v>0.99</v>
      </c>
      <c r="L197" s="4">
        <v>0.98</v>
      </c>
      <c r="M197" s="4">
        <v>0.97</v>
      </c>
      <c r="N197" s="11">
        <v>0.97</v>
      </c>
      <c r="O197" s="55"/>
    </row>
    <row r="198" spans="2:15" ht="15">
      <c r="B198" s="114" t="s">
        <v>0</v>
      </c>
      <c r="C198" s="4">
        <v>123.55</v>
      </c>
      <c r="D198" s="4">
        <v>123.55</v>
      </c>
      <c r="E198" s="4">
        <v>123</v>
      </c>
      <c r="F198" s="4">
        <v>123</v>
      </c>
      <c r="G198" s="4">
        <v>123</v>
      </c>
      <c r="H198" s="4">
        <v>123</v>
      </c>
      <c r="I198" s="4">
        <v>123</v>
      </c>
      <c r="J198" s="4">
        <v>123</v>
      </c>
      <c r="K198" s="4">
        <v>123</v>
      </c>
      <c r="L198" s="4">
        <v>123</v>
      </c>
      <c r="M198" s="4">
        <v>123</v>
      </c>
      <c r="N198" s="11">
        <v>123</v>
      </c>
      <c r="O198" s="55"/>
    </row>
    <row r="199" spans="2:15" ht="25.5">
      <c r="B199" s="114" t="s">
        <v>1</v>
      </c>
      <c r="C199" s="4">
        <v>67.65</v>
      </c>
      <c r="D199" s="4">
        <v>67.65</v>
      </c>
      <c r="E199" s="4">
        <v>67.65</v>
      </c>
      <c r="F199" s="4">
        <v>67.65</v>
      </c>
      <c r="G199" s="4">
        <v>67.65</v>
      </c>
      <c r="H199" s="4">
        <v>67.65</v>
      </c>
      <c r="I199" s="4">
        <v>67.65</v>
      </c>
      <c r="J199" s="4">
        <v>67.65</v>
      </c>
      <c r="K199" s="4">
        <v>67.65</v>
      </c>
      <c r="L199" s="4">
        <v>67.65</v>
      </c>
      <c r="M199" s="4">
        <v>67.65</v>
      </c>
      <c r="N199" s="11">
        <v>67.65</v>
      </c>
      <c r="O199" s="55"/>
    </row>
    <row r="200" spans="2:15" s="36" customFormat="1" ht="25.5">
      <c r="B200" s="33" t="s">
        <v>8</v>
      </c>
      <c r="C200" s="34">
        <f>PRODUCT(C197:C198,9720)</f>
        <v>1140860.7</v>
      </c>
      <c r="D200" s="47">
        <f aca="true" t="shared" si="51" ref="D200:N200">PRODUCT(D197:D198,9720)</f>
        <v>1260951.2999999998</v>
      </c>
      <c r="E200" s="34">
        <f t="shared" si="51"/>
        <v>1255338</v>
      </c>
      <c r="F200" s="34">
        <f t="shared" si="51"/>
        <v>1243382.4</v>
      </c>
      <c r="G200" s="34">
        <f t="shared" si="51"/>
        <v>1231426.8</v>
      </c>
      <c r="H200" s="34">
        <f t="shared" si="51"/>
        <v>1219471.2000000002</v>
      </c>
      <c r="I200" s="34">
        <f t="shared" si="51"/>
        <v>1207515.6</v>
      </c>
      <c r="J200" s="34">
        <f t="shared" si="51"/>
        <v>1195560</v>
      </c>
      <c r="K200" s="34">
        <f t="shared" si="51"/>
        <v>1183604.4</v>
      </c>
      <c r="L200" s="34">
        <f t="shared" si="51"/>
        <v>1171648.7999999998</v>
      </c>
      <c r="M200" s="34">
        <f t="shared" si="51"/>
        <v>1159693.2</v>
      </c>
      <c r="N200" s="35">
        <f t="shared" si="51"/>
        <v>1159693.2</v>
      </c>
      <c r="O200" s="57">
        <f>SUM(C200:N200)+D200*8</f>
        <v>24516755.999999996</v>
      </c>
    </row>
    <row r="201" spans="2:15" s="36" customFormat="1" ht="25.5">
      <c r="B201" s="44" t="s">
        <v>46</v>
      </c>
      <c r="C201" s="45">
        <f>PRODUCT(C197:C198,9396)</f>
        <v>1102832.0099999998</v>
      </c>
      <c r="D201" s="104">
        <f aca="true" t="shared" si="52" ref="D201:N201">PRODUCT(D197:D198,9396)</f>
        <v>1218919.5899999999</v>
      </c>
      <c r="E201" s="45">
        <f t="shared" si="52"/>
        <v>1213493.4000000001</v>
      </c>
      <c r="F201" s="45">
        <f t="shared" si="52"/>
        <v>1201936.32</v>
      </c>
      <c r="G201" s="45">
        <f t="shared" si="52"/>
        <v>1190379.24</v>
      </c>
      <c r="H201" s="45">
        <f t="shared" si="52"/>
        <v>1178822.1600000001</v>
      </c>
      <c r="I201" s="45">
        <f t="shared" si="52"/>
        <v>1167265.08</v>
      </c>
      <c r="J201" s="45">
        <f t="shared" si="52"/>
        <v>1155708</v>
      </c>
      <c r="K201" s="45">
        <f t="shared" si="52"/>
        <v>1144150.92</v>
      </c>
      <c r="L201" s="45">
        <f t="shared" si="52"/>
        <v>1132593.8399999999</v>
      </c>
      <c r="M201" s="45">
        <f t="shared" si="52"/>
        <v>1121036.76</v>
      </c>
      <c r="N201" s="46">
        <f t="shared" si="52"/>
        <v>1121036.76</v>
      </c>
      <c r="O201" s="67">
        <f>SUM(C201:N201)+D201*8</f>
        <v>23699530.799999997</v>
      </c>
    </row>
    <row r="202" spans="2:15" s="36" customFormat="1" ht="26.25" thickBot="1">
      <c r="B202" s="37" t="s">
        <v>47</v>
      </c>
      <c r="C202" s="38">
        <f>PRODUCT(C197:C198,8100)</f>
        <v>950717.2499999999</v>
      </c>
      <c r="D202" s="51">
        <f aca="true" t="shared" si="53" ref="D202:N202">PRODUCT(D197:D198,8100)</f>
        <v>1050792.75</v>
      </c>
      <c r="E202" s="38">
        <f t="shared" si="53"/>
        <v>1046115</v>
      </c>
      <c r="F202" s="38">
        <f t="shared" si="53"/>
        <v>1036152</v>
      </c>
      <c r="G202" s="38">
        <f t="shared" si="53"/>
        <v>1026189</v>
      </c>
      <c r="H202" s="38">
        <f t="shared" si="53"/>
        <v>1016226.0000000001</v>
      </c>
      <c r="I202" s="38">
        <f t="shared" si="53"/>
        <v>1006263</v>
      </c>
      <c r="J202" s="38">
        <f t="shared" si="53"/>
        <v>996300</v>
      </c>
      <c r="K202" s="38">
        <f t="shared" si="53"/>
        <v>986337</v>
      </c>
      <c r="L202" s="38">
        <f t="shared" si="53"/>
        <v>976373.9999999999</v>
      </c>
      <c r="M202" s="38">
        <f t="shared" si="53"/>
        <v>966411</v>
      </c>
      <c r="N202" s="39">
        <f t="shared" si="53"/>
        <v>966411</v>
      </c>
      <c r="O202" s="63">
        <f>SUM(C202:N202)+D202*8</f>
        <v>20430630</v>
      </c>
    </row>
    <row r="204" spans="2:15" s="19" customFormat="1" ht="26.25" customHeight="1">
      <c r="B204" s="109"/>
      <c r="C204" s="97"/>
      <c r="D204" s="97"/>
      <c r="E204" s="98" t="s">
        <v>69</v>
      </c>
      <c r="F204" s="97"/>
      <c r="G204" s="97"/>
      <c r="H204" s="97"/>
      <c r="I204" s="97"/>
      <c r="J204" s="97"/>
      <c r="K204" s="97"/>
      <c r="L204" s="97"/>
      <c r="M204" s="97"/>
      <c r="N204" s="97"/>
      <c r="O204" s="100"/>
    </row>
    <row r="205" spans="2:15" ht="15">
      <c r="B205" s="118" t="s">
        <v>37</v>
      </c>
      <c r="C205" s="118"/>
      <c r="D205" s="118"/>
      <c r="E205" s="119"/>
      <c r="F205" s="117" t="s">
        <v>48</v>
      </c>
      <c r="G205" s="117"/>
      <c r="H205" s="117"/>
      <c r="I205" s="99"/>
      <c r="J205" s="99"/>
      <c r="K205" s="99"/>
      <c r="L205" s="99"/>
      <c r="M205" s="99"/>
      <c r="N205" s="99"/>
      <c r="O205" s="101"/>
    </row>
    <row r="206" spans="2:15" ht="16.5" customHeight="1">
      <c r="B206" s="120" t="s">
        <v>41</v>
      </c>
      <c r="C206" s="125"/>
      <c r="D206" s="124" t="s">
        <v>42</v>
      </c>
      <c r="E206" s="125"/>
      <c r="F206" s="93" t="s">
        <v>63</v>
      </c>
      <c r="G206" s="81" t="s">
        <v>64</v>
      </c>
      <c r="H206" s="82" t="s">
        <v>65</v>
      </c>
      <c r="K206" s="116" t="s">
        <v>70</v>
      </c>
      <c r="L206" s="116"/>
      <c r="M206" s="116"/>
      <c r="N206" s="116"/>
      <c r="O206" s="116"/>
    </row>
    <row r="207" spans="2:15" ht="15">
      <c r="B207" s="92" t="s">
        <v>38</v>
      </c>
      <c r="C207" s="76">
        <v>12900</v>
      </c>
      <c r="D207" s="75" t="s">
        <v>43</v>
      </c>
      <c r="E207" s="77">
        <v>0.9</v>
      </c>
      <c r="F207" s="78">
        <f>PRODUCT(C207,E207)</f>
        <v>11610</v>
      </c>
      <c r="G207" s="72">
        <f>C208*E207</f>
        <v>10206</v>
      </c>
      <c r="H207" s="72">
        <f>C209*E207</f>
        <v>9720</v>
      </c>
      <c r="K207" s="116"/>
      <c r="L207" s="116"/>
      <c r="M207" s="116"/>
      <c r="N207" s="116"/>
      <c r="O207" s="116"/>
    </row>
    <row r="208" spans="2:15" ht="15">
      <c r="B208" s="80" t="s">
        <v>39</v>
      </c>
      <c r="C208" s="77">
        <v>11340</v>
      </c>
      <c r="D208" s="75" t="s">
        <v>44</v>
      </c>
      <c r="E208" s="76">
        <v>0.87</v>
      </c>
      <c r="F208" s="78">
        <f>C207*E208</f>
        <v>11223</v>
      </c>
      <c r="G208" s="72">
        <f>C208*E208</f>
        <v>9865.8</v>
      </c>
      <c r="H208" s="72">
        <f>C209*E208</f>
        <v>9396</v>
      </c>
      <c r="K208" s="99"/>
      <c r="L208" s="99"/>
      <c r="M208" s="99"/>
      <c r="N208" s="99"/>
      <c r="O208" s="101"/>
    </row>
    <row r="209" spans="2:15" ht="15.75">
      <c r="B209" s="79" t="s">
        <v>40</v>
      </c>
      <c r="C209" s="77">
        <v>10800</v>
      </c>
      <c r="D209" s="75" t="s">
        <v>45</v>
      </c>
      <c r="E209" s="77">
        <v>0.75</v>
      </c>
      <c r="F209" s="78">
        <f>C207*E209</f>
        <v>9675</v>
      </c>
      <c r="G209" s="72">
        <f>C208*E209</f>
        <v>8505</v>
      </c>
      <c r="H209" s="72">
        <f>C209*E209</f>
        <v>8100</v>
      </c>
      <c r="K209" s="102" t="s">
        <v>56</v>
      </c>
      <c r="L209" s="99"/>
      <c r="M209" s="99"/>
      <c r="N209" s="99"/>
      <c r="O209" s="101"/>
    </row>
    <row r="210" ht="15.75" thickBot="1">
      <c r="C210" s="3"/>
    </row>
    <row r="211" spans="2:15" ht="27.75" customHeight="1" thickBot="1">
      <c r="B211" s="126" t="s">
        <v>17</v>
      </c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8"/>
      <c r="O211" s="95" t="s">
        <v>49</v>
      </c>
    </row>
    <row r="212" spans="2:15" ht="15">
      <c r="B212" s="112" t="s">
        <v>5</v>
      </c>
      <c r="C212" s="8">
        <v>3</v>
      </c>
      <c r="D212" s="8" t="s">
        <v>2</v>
      </c>
      <c r="E212" s="8">
        <v>13</v>
      </c>
      <c r="F212" s="8">
        <v>14</v>
      </c>
      <c r="G212" s="8">
        <v>15</v>
      </c>
      <c r="H212" s="8">
        <v>16</v>
      </c>
      <c r="I212" s="8">
        <v>17</v>
      </c>
      <c r="J212" s="8">
        <v>18</v>
      </c>
      <c r="K212" s="8">
        <v>19</v>
      </c>
      <c r="L212" s="8">
        <v>20</v>
      </c>
      <c r="M212" s="8">
        <v>21</v>
      </c>
      <c r="N212" s="9">
        <v>22</v>
      </c>
      <c r="O212" s="54"/>
    </row>
    <row r="213" spans="2:15" ht="34.5" customHeight="1">
      <c r="B213" s="113" t="s">
        <v>3</v>
      </c>
      <c r="C213" s="5">
        <v>361</v>
      </c>
      <c r="D213" s="6" t="s">
        <v>31</v>
      </c>
      <c r="E213" s="7">
        <v>411</v>
      </c>
      <c r="F213" s="7">
        <v>416</v>
      </c>
      <c r="G213" s="7">
        <v>421</v>
      </c>
      <c r="H213" s="7">
        <v>426</v>
      </c>
      <c r="I213" s="7">
        <v>431</v>
      </c>
      <c r="J213" s="7">
        <v>436</v>
      </c>
      <c r="K213" s="7">
        <v>441</v>
      </c>
      <c r="L213" s="7">
        <v>446</v>
      </c>
      <c r="M213" s="7">
        <v>451</v>
      </c>
      <c r="N213" s="10">
        <v>456</v>
      </c>
      <c r="O213" s="55"/>
    </row>
    <row r="214" spans="2:15" ht="25.5">
      <c r="B214" s="114" t="s">
        <v>4</v>
      </c>
      <c r="C214" s="4">
        <v>0.95</v>
      </c>
      <c r="D214" s="4">
        <v>1.05</v>
      </c>
      <c r="E214" s="4">
        <v>1.05</v>
      </c>
      <c r="F214" s="4">
        <v>1.04</v>
      </c>
      <c r="G214" s="4">
        <v>1.03</v>
      </c>
      <c r="H214" s="4">
        <v>1.02</v>
      </c>
      <c r="I214" s="4">
        <v>1.01</v>
      </c>
      <c r="J214" s="4">
        <v>1</v>
      </c>
      <c r="K214" s="4">
        <v>0.99</v>
      </c>
      <c r="L214" s="4">
        <v>0.98</v>
      </c>
      <c r="M214" s="4">
        <v>0.97</v>
      </c>
      <c r="N214" s="11">
        <v>0.97</v>
      </c>
      <c r="O214" s="55"/>
    </row>
    <row r="215" spans="2:15" ht="15">
      <c r="B215" s="114" t="s">
        <v>0</v>
      </c>
      <c r="C215" s="4">
        <v>93.65</v>
      </c>
      <c r="D215" s="4">
        <v>93.65</v>
      </c>
      <c r="E215" s="4">
        <v>93.1</v>
      </c>
      <c r="F215" s="4">
        <v>93.1</v>
      </c>
      <c r="G215" s="4">
        <v>93.1</v>
      </c>
      <c r="H215" s="4">
        <v>93.1</v>
      </c>
      <c r="I215" s="4">
        <v>93.1</v>
      </c>
      <c r="J215" s="4">
        <v>93.1</v>
      </c>
      <c r="K215" s="4">
        <v>93.1</v>
      </c>
      <c r="L215" s="4">
        <v>93.1</v>
      </c>
      <c r="M215" s="4">
        <v>93.1</v>
      </c>
      <c r="N215" s="11">
        <v>93.1</v>
      </c>
      <c r="O215" s="55"/>
    </row>
    <row r="216" spans="2:15" ht="25.5">
      <c r="B216" s="114" t="s">
        <v>1</v>
      </c>
      <c r="C216" s="4">
        <v>40.5</v>
      </c>
      <c r="D216" s="4">
        <v>40.5</v>
      </c>
      <c r="E216" s="4">
        <v>40.5</v>
      </c>
      <c r="F216" s="4">
        <v>40.5</v>
      </c>
      <c r="G216" s="4">
        <v>40.5</v>
      </c>
      <c r="H216" s="4">
        <v>40.5</v>
      </c>
      <c r="I216" s="4">
        <v>40.5</v>
      </c>
      <c r="J216" s="4">
        <v>40.5</v>
      </c>
      <c r="K216" s="4">
        <v>40.5</v>
      </c>
      <c r="L216" s="4">
        <v>40.5</v>
      </c>
      <c r="M216" s="4">
        <v>40.5</v>
      </c>
      <c r="N216" s="11">
        <v>40.5</v>
      </c>
      <c r="O216" s="55"/>
    </row>
    <row r="217" spans="2:15" s="36" customFormat="1" ht="25.5">
      <c r="B217" s="33" t="s">
        <v>8</v>
      </c>
      <c r="C217" s="34">
        <f>PRODUCT(C214:C215,10206)</f>
        <v>908002.305</v>
      </c>
      <c r="D217" s="47">
        <f>PRODUCT(D214:D215,10206)</f>
        <v>1003581.4950000001</v>
      </c>
      <c r="E217" s="34">
        <f>PRODUCT(E214:E215,10206)</f>
        <v>997687.5299999999</v>
      </c>
      <c r="F217" s="34">
        <f>PRODUCT(F214:F215,10206)</f>
        <v>988185.744</v>
      </c>
      <c r="G217" s="34">
        <f aca="true" t="shared" si="54" ref="G217:N217">PRODUCT(G214:G215,10206)</f>
        <v>978683.958</v>
      </c>
      <c r="H217" s="34">
        <f t="shared" si="54"/>
        <v>969182.1719999999</v>
      </c>
      <c r="I217" s="34">
        <f t="shared" si="54"/>
        <v>959680.3859999999</v>
      </c>
      <c r="J217" s="34">
        <f t="shared" si="54"/>
        <v>950178.6</v>
      </c>
      <c r="K217" s="34">
        <f t="shared" si="54"/>
        <v>940676.814</v>
      </c>
      <c r="L217" s="34">
        <f t="shared" si="54"/>
        <v>931175.028</v>
      </c>
      <c r="M217" s="34">
        <f t="shared" si="54"/>
        <v>921673.2419999999</v>
      </c>
      <c r="N217" s="35">
        <f t="shared" si="54"/>
        <v>921673.2419999999</v>
      </c>
      <c r="O217" s="65">
        <f>SUM(C217:N217)+D217*8</f>
        <v>19499032.476000004</v>
      </c>
    </row>
    <row r="218" spans="2:15" s="36" customFormat="1" ht="25.5">
      <c r="B218" s="41" t="s">
        <v>46</v>
      </c>
      <c r="C218" s="42">
        <f>PRODUCT(C214:C215,9865.8)</f>
        <v>877735.5615</v>
      </c>
      <c r="D218" s="49">
        <f>PRODUCT(D214:D215,9865.8)</f>
        <v>970128.7785</v>
      </c>
      <c r="E218" s="42">
        <f aca="true" t="shared" si="55" ref="E218:N218">PRODUCT(E214:E215,9865.8)</f>
        <v>964431.2789999999</v>
      </c>
      <c r="F218" s="42">
        <f t="shared" si="55"/>
        <v>955246.2191999999</v>
      </c>
      <c r="G218" s="42">
        <f t="shared" si="55"/>
        <v>946061.1593999999</v>
      </c>
      <c r="H218" s="42">
        <f t="shared" si="55"/>
        <v>936876.0995999998</v>
      </c>
      <c r="I218" s="42">
        <f t="shared" si="55"/>
        <v>927691.0397999998</v>
      </c>
      <c r="J218" s="42">
        <f t="shared" si="55"/>
        <v>918505.9799999999</v>
      </c>
      <c r="K218" s="42">
        <f t="shared" si="55"/>
        <v>909320.9201999999</v>
      </c>
      <c r="L218" s="42">
        <f t="shared" si="55"/>
        <v>900135.8603999999</v>
      </c>
      <c r="M218" s="42">
        <f t="shared" si="55"/>
        <v>890950.8005999998</v>
      </c>
      <c r="N218" s="43">
        <f t="shared" si="55"/>
        <v>890950.8005999998</v>
      </c>
      <c r="O218" s="66">
        <f>SUM(C218:N218)+D218*8</f>
        <v>18849064.726800002</v>
      </c>
    </row>
    <row r="219" spans="2:15" s="36" customFormat="1" ht="26.25" thickBot="1">
      <c r="B219" s="37" t="s">
        <v>47</v>
      </c>
      <c r="C219" s="38">
        <f>PRODUCT(C214:C215,8505)</f>
        <v>756668.5875</v>
      </c>
      <c r="D219" s="51">
        <f aca="true" t="shared" si="56" ref="D219:N219">PRODUCT(D214:D215,8505)</f>
        <v>836317.9125000001</v>
      </c>
      <c r="E219" s="38">
        <f t="shared" si="56"/>
        <v>831406.2749999999</v>
      </c>
      <c r="F219" s="38">
        <f t="shared" si="56"/>
        <v>823488.12</v>
      </c>
      <c r="G219" s="38">
        <f t="shared" si="56"/>
        <v>815569.965</v>
      </c>
      <c r="H219" s="38">
        <f t="shared" si="56"/>
        <v>807651.8099999999</v>
      </c>
      <c r="I219" s="38">
        <f t="shared" si="56"/>
        <v>799733.6549999999</v>
      </c>
      <c r="J219" s="38">
        <f t="shared" si="56"/>
        <v>791815.5</v>
      </c>
      <c r="K219" s="38">
        <f t="shared" si="56"/>
        <v>783897.345</v>
      </c>
      <c r="L219" s="38">
        <f t="shared" si="56"/>
        <v>775979.19</v>
      </c>
      <c r="M219" s="38">
        <f t="shared" si="56"/>
        <v>768061.0349999999</v>
      </c>
      <c r="N219" s="39">
        <f t="shared" si="56"/>
        <v>768061.0349999999</v>
      </c>
      <c r="O219" s="63">
        <f>SUM(C219:N219)+D219*8</f>
        <v>16249193.73</v>
      </c>
    </row>
    <row r="220" ht="15.75" thickBot="1"/>
    <row r="221" spans="2:15" ht="27.75" customHeight="1" thickBot="1">
      <c r="B221" s="126" t="s">
        <v>7</v>
      </c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8"/>
      <c r="O221" s="95" t="s">
        <v>49</v>
      </c>
    </row>
    <row r="222" spans="2:15" ht="15">
      <c r="B222" s="112" t="s">
        <v>5</v>
      </c>
      <c r="C222" s="8">
        <v>3</v>
      </c>
      <c r="D222" s="8" t="s">
        <v>2</v>
      </c>
      <c r="E222" s="8">
        <v>13</v>
      </c>
      <c r="F222" s="8">
        <v>14</v>
      </c>
      <c r="G222" s="8">
        <v>15</v>
      </c>
      <c r="H222" s="8">
        <v>16</v>
      </c>
      <c r="I222" s="8">
        <v>17</v>
      </c>
      <c r="J222" s="8">
        <v>18</v>
      </c>
      <c r="K222" s="8">
        <v>19</v>
      </c>
      <c r="L222" s="8">
        <v>20</v>
      </c>
      <c r="M222" s="8">
        <v>21</v>
      </c>
      <c r="N222" s="9">
        <v>22</v>
      </c>
      <c r="O222" s="54"/>
    </row>
    <row r="223" spans="2:15" ht="36" customHeight="1">
      <c r="B223" s="113" t="s">
        <v>3</v>
      </c>
      <c r="C223" s="5">
        <v>362</v>
      </c>
      <c r="D223" s="6" t="s">
        <v>32</v>
      </c>
      <c r="E223" s="7">
        <v>412</v>
      </c>
      <c r="F223" s="7">
        <v>417</v>
      </c>
      <c r="G223" s="7">
        <v>422</v>
      </c>
      <c r="H223" s="7">
        <v>427</v>
      </c>
      <c r="I223" s="7">
        <v>432</v>
      </c>
      <c r="J223" s="7">
        <v>437</v>
      </c>
      <c r="K223" s="7">
        <v>442</v>
      </c>
      <c r="L223" s="7">
        <v>447</v>
      </c>
      <c r="M223" s="7">
        <v>452</v>
      </c>
      <c r="N223" s="10">
        <v>457</v>
      </c>
      <c r="O223" s="55"/>
    </row>
    <row r="224" spans="2:15" ht="25.5">
      <c r="B224" s="114" t="s">
        <v>4</v>
      </c>
      <c r="C224" s="4">
        <v>0.95</v>
      </c>
      <c r="D224" s="4">
        <v>1.05</v>
      </c>
      <c r="E224" s="4">
        <v>1.05</v>
      </c>
      <c r="F224" s="4">
        <v>1.04</v>
      </c>
      <c r="G224" s="4">
        <v>1.03</v>
      </c>
      <c r="H224" s="4">
        <v>1.02</v>
      </c>
      <c r="I224" s="4">
        <v>1.01</v>
      </c>
      <c r="J224" s="4">
        <v>1</v>
      </c>
      <c r="K224" s="4">
        <v>0.99</v>
      </c>
      <c r="L224" s="4">
        <v>0.98</v>
      </c>
      <c r="M224" s="4">
        <v>0.97</v>
      </c>
      <c r="N224" s="11">
        <v>0.97</v>
      </c>
      <c r="O224" s="55"/>
    </row>
    <row r="225" spans="2:15" ht="15">
      <c r="B225" s="114" t="s">
        <v>0</v>
      </c>
      <c r="C225" s="4">
        <v>92.55</v>
      </c>
      <c r="D225" s="4">
        <v>92.55</v>
      </c>
      <c r="E225" s="4">
        <v>92.1</v>
      </c>
      <c r="F225" s="4">
        <v>92.1</v>
      </c>
      <c r="G225" s="4">
        <v>92.1</v>
      </c>
      <c r="H225" s="4">
        <v>92.1</v>
      </c>
      <c r="I225" s="4">
        <v>92.1</v>
      </c>
      <c r="J225" s="4">
        <v>92.1</v>
      </c>
      <c r="K225" s="4">
        <v>92.1</v>
      </c>
      <c r="L225" s="4">
        <v>92.1</v>
      </c>
      <c r="M225" s="4">
        <v>92.1</v>
      </c>
      <c r="N225" s="11">
        <v>92.1</v>
      </c>
      <c r="O225" s="55"/>
    </row>
    <row r="226" spans="2:15" ht="25.5">
      <c r="B226" s="114" t="s">
        <v>1</v>
      </c>
      <c r="C226" s="4">
        <v>50.75</v>
      </c>
      <c r="D226" s="4">
        <v>50.75</v>
      </c>
      <c r="E226" s="4">
        <v>50.75</v>
      </c>
      <c r="F226" s="4">
        <v>50.75</v>
      </c>
      <c r="G226" s="4">
        <v>50.75</v>
      </c>
      <c r="H226" s="4">
        <v>50.75</v>
      </c>
      <c r="I226" s="4">
        <v>50.75</v>
      </c>
      <c r="J226" s="4">
        <v>50.75</v>
      </c>
      <c r="K226" s="4">
        <v>50.75</v>
      </c>
      <c r="L226" s="4">
        <v>50.75</v>
      </c>
      <c r="M226" s="4">
        <v>50.75</v>
      </c>
      <c r="N226" s="11">
        <v>50.75</v>
      </c>
      <c r="O226" s="55"/>
    </row>
    <row r="227" spans="2:15" s="36" customFormat="1" ht="25.5">
      <c r="B227" s="33" t="s">
        <v>8</v>
      </c>
      <c r="C227" s="34">
        <f>PRODUCT(C224:C225,10206)</f>
        <v>897337.035</v>
      </c>
      <c r="D227" s="47">
        <f>PRODUCT(D224:D225,10206)</f>
        <v>991793.565</v>
      </c>
      <c r="E227" s="34">
        <f>PRODUCT(E224:E225,10206)</f>
        <v>986971.23</v>
      </c>
      <c r="F227" s="34">
        <f>PRODUCT(F224:F225,10206)</f>
        <v>977571.504</v>
      </c>
      <c r="G227" s="34">
        <f aca="true" t="shared" si="57" ref="G227:N227">PRODUCT(G224:G225,10206)</f>
        <v>968171.778</v>
      </c>
      <c r="H227" s="34">
        <f t="shared" si="57"/>
        <v>958772.0519999999</v>
      </c>
      <c r="I227" s="34">
        <f t="shared" si="57"/>
        <v>949372.326</v>
      </c>
      <c r="J227" s="34">
        <f t="shared" si="57"/>
        <v>939972.6</v>
      </c>
      <c r="K227" s="34">
        <f t="shared" si="57"/>
        <v>930572.8739999998</v>
      </c>
      <c r="L227" s="34">
        <f t="shared" si="57"/>
        <v>921173.1479999999</v>
      </c>
      <c r="M227" s="34">
        <f t="shared" si="57"/>
        <v>911773.4219999999</v>
      </c>
      <c r="N227" s="35">
        <f t="shared" si="57"/>
        <v>911773.4219999999</v>
      </c>
      <c r="O227" s="65">
        <f>SUM(C227:N227)+D227*8</f>
        <v>19279603.476</v>
      </c>
    </row>
    <row r="228" spans="2:15" s="36" customFormat="1" ht="25.5">
      <c r="B228" s="41" t="s">
        <v>46</v>
      </c>
      <c r="C228" s="42">
        <f>PRODUCT(C224:C225,9865.8)</f>
        <v>867425.8004999999</v>
      </c>
      <c r="D228" s="49">
        <f>PRODUCT(D224:D225,9865.8)</f>
        <v>958733.7794999998</v>
      </c>
      <c r="E228" s="42">
        <f aca="true" t="shared" si="58" ref="E228:N228">PRODUCT(E224:E225,9865.8)</f>
        <v>954072.1889999999</v>
      </c>
      <c r="F228" s="42">
        <f t="shared" si="58"/>
        <v>944985.7871999999</v>
      </c>
      <c r="G228" s="42">
        <f t="shared" si="58"/>
        <v>935899.3853999999</v>
      </c>
      <c r="H228" s="42">
        <f t="shared" si="58"/>
        <v>926812.9835999999</v>
      </c>
      <c r="I228" s="42">
        <f t="shared" si="58"/>
        <v>917726.5817999999</v>
      </c>
      <c r="J228" s="42">
        <f t="shared" si="58"/>
        <v>908640.1799999999</v>
      </c>
      <c r="K228" s="42">
        <f t="shared" si="58"/>
        <v>899553.7781999998</v>
      </c>
      <c r="L228" s="42">
        <f t="shared" si="58"/>
        <v>890467.3763999998</v>
      </c>
      <c r="M228" s="42">
        <f t="shared" si="58"/>
        <v>881380.9745999998</v>
      </c>
      <c r="N228" s="43">
        <f t="shared" si="58"/>
        <v>881380.9745999998</v>
      </c>
      <c r="O228" s="66">
        <f>SUM(C228:N228)+D228*8</f>
        <v>18636950.0268</v>
      </c>
    </row>
    <row r="229" spans="2:15" s="36" customFormat="1" ht="26.25" thickBot="1">
      <c r="B229" s="37" t="s">
        <v>47</v>
      </c>
      <c r="C229" s="38">
        <f>PRODUCT(C224:C225,8505)</f>
        <v>747780.8625</v>
      </c>
      <c r="D229" s="51">
        <f aca="true" t="shared" si="59" ref="D229:N229">PRODUCT(D224:D225,8505)</f>
        <v>826494.6375</v>
      </c>
      <c r="E229" s="38">
        <f t="shared" si="59"/>
        <v>822476.025</v>
      </c>
      <c r="F229" s="38">
        <f t="shared" si="59"/>
        <v>814642.9199999999</v>
      </c>
      <c r="G229" s="38">
        <f t="shared" si="59"/>
        <v>806809.815</v>
      </c>
      <c r="H229" s="38">
        <f t="shared" si="59"/>
        <v>798976.71</v>
      </c>
      <c r="I229" s="38">
        <f t="shared" si="59"/>
        <v>791143.605</v>
      </c>
      <c r="J229" s="38">
        <f t="shared" si="59"/>
        <v>783310.5</v>
      </c>
      <c r="K229" s="38">
        <f t="shared" si="59"/>
        <v>775477.3949999999</v>
      </c>
      <c r="L229" s="38">
        <f t="shared" si="59"/>
        <v>767644.2899999999</v>
      </c>
      <c r="M229" s="38">
        <f t="shared" si="59"/>
        <v>759811.1849999999</v>
      </c>
      <c r="N229" s="39">
        <f t="shared" si="59"/>
        <v>759811.1849999999</v>
      </c>
      <c r="O229" s="63">
        <f>SUM(C229:N229)+D229*8</f>
        <v>16066336.229999999</v>
      </c>
    </row>
    <row r="230" ht="15.75" thickBot="1"/>
    <row r="231" spans="2:15" ht="27.75" customHeight="1" thickBot="1">
      <c r="B231" s="126" t="s">
        <v>18</v>
      </c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8"/>
      <c r="O231" s="95" t="s">
        <v>49</v>
      </c>
    </row>
    <row r="232" spans="2:15" ht="15">
      <c r="B232" s="112" t="s">
        <v>5</v>
      </c>
      <c r="C232" s="8">
        <v>3</v>
      </c>
      <c r="D232" s="8" t="s">
        <v>2</v>
      </c>
      <c r="E232" s="8">
        <v>13</v>
      </c>
      <c r="F232" s="8">
        <v>14</v>
      </c>
      <c r="G232" s="8">
        <v>15</v>
      </c>
      <c r="H232" s="8">
        <v>16</v>
      </c>
      <c r="I232" s="8">
        <v>17</v>
      </c>
      <c r="J232" s="8">
        <v>18</v>
      </c>
      <c r="K232" s="8">
        <v>19</v>
      </c>
      <c r="L232" s="8">
        <v>20</v>
      </c>
      <c r="M232" s="8">
        <v>21</v>
      </c>
      <c r="N232" s="30">
        <v>22</v>
      </c>
      <c r="O232" s="54"/>
    </row>
    <row r="233" spans="2:15" ht="31.5" customHeight="1">
      <c r="B233" s="113" t="s">
        <v>3</v>
      </c>
      <c r="C233" s="5">
        <v>363</v>
      </c>
      <c r="D233" s="6" t="s">
        <v>33</v>
      </c>
      <c r="E233" s="7">
        <v>413</v>
      </c>
      <c r="F233" s="7">
        <v>418</v>
      </c>
      <c r="G233" s="7">
        <v>423</v>
      </c>
      <c r="H233" s="7">
        <v>428</v>
      </c>
      <c r="I233" s="7">
        <v>433</v>
      </c>
      <c r="J233" s="7">
        <v>438</v>
      </c>
      <c r="K233" s="7">
        <v>443</v>
      </c>
      <c r="L233" s="7">
        <v>448</v>
      </c>
      <c r="M233" s="7">
        <v>453</v>
      </c>
      <c r="N233" s="31">
        <v>458</v>
      </c>
      <c r="O233" s="55"/>
    </row>
    <row r="234" spans="2:15" ht="25.5">
      <c r="B234" s="114" t="s">
        <v>4</v>
      </c>
      <c r="C234" s="4">
        <v>0.95</v>
      </c>
      <c r="D234" s="4">
        <v>1.05</v>
      </c>
      <c r="E234" s="4">
        <v>1.05</v>
      </c>
      <c r="F234" s="4">
        <v>1.04</v>
      </c>
      <c r="G234" s="4">
        <v>1.03</v>
      </c>
      <c r="H234" s="4">
        <v>1.02</v>
      </c>
      <c r="I234" s="4">
        <v>1.01</v>
      </c>
      <c r="J234" s="4">
        <v>1</v>
      </c>
      <c r="K234" s="4">
        <v>0.99</v>
      </c>
      <c r="L234" s="4">
        <v>0.98</v>
      </c>
      <c r="M234" s="4">
        <v>0.97</v>
      </c>
      <c r="N234" s="32">
        <v>0.97</v>
      </c>
      <c r="O234" s="55"/>
    </row>
    <row r="235" spans="2:15" ht="15">
      <c r="B235" s="114" t="s">
        <v>0</v>
      </c>
      <c r="C235" s="4">
        <v>85.2</v>
      </c>
      <c r="D235" s="4">
        <v>85.2</v>
      </c>
      <c r="E235" s="4">
        <v>84.65</v>
      </c>
      <c r="F235" s="4">
        <v>84.65</v>
      </c>
      <c r="G235" s="4">
        <v>84.65</v>
      </c>
      <c r="H235" s="4">
        <v>84.65</v>
      </c>
      <c r="I235" s="4">
        <v>84.65</v>
      </c>
      <c r="J235" s="4">
        <v>84.65</v>
      </c>
      <c r="K235" s="4">
        <v>84.65</v>
      </c>
      <c r="L235" s="4">
        <v>84.65</v>
      </c>
      <c r="M235" s="4">
        <v>84.65</v>
      </c>
      <c r="N235" s="32">
        <v>84.65</v>
      </c>
      <c r="O235" s="55"/>
    </row>
    <row r="236" spans="2:15" ht="25.5">
      <c r="B236" s="114" t="s">
        <v>1</v>
      </c>
      <c r="C236" s="4">
        <v>40.4</v>
      </c>
      <c r="D236" s="4">
        <v>40.4</v>
      </c>
      <c r="E236" s="4">
        <v>40.25</v>
      </c>
      <c r="F236" s="4">
        <v>40.25</v>
      </c>
      <c r="G236" s="4">
        <v>40.25</v>
      </c>
      <c r="H236" s="4">
        <v>40.25</v>
      </c>
      <c r="I236" s="4">
        <v>40.25</v>
      </c>
      <c r="J236" s="4">
        <v>40.25</v>
      </c>
      <c r="K236" s="4">
        <v>40.25</v>
      </c>
      <c r="L236" s="4">
        <v>40.25</v>
      </c>
      <c r="M236" s="4">
        <v>40.25</v>
      </c>
      <c r="N236" s="32">
        <v>40.25</v>
      </c>
      <c r="O236" s="55"/>
    </row>
    <row r="237" spans="2:15" s="36" customFormat="1" ht="25.5">
      <c r="B237" s="33" t="s">
        <v>8</v>
      </c>
      <c r="C237" s="34">
        <f>PRODUCT(C234:C235,10206)</f>
        <v>826073.64</v>
      </c>
      <c r="D237" s="47">
        <f>PRODUCT(D234:D235,10206)</f>
        <v>913028.7600000001</v>
      </c>
      <c r="E237" s="34">
        <f>PRODUCT(E234:E235,10206)</f>
        <v>907134.795</v>
      </c>
      <c r="F237" s="34">
        <f>PRODUCT(F234:F235,10206)</f>
        <v>898495.4160000002</v>
      </c>
      <c r="G237" s="34">
        <f aca="true" t="shared" si="60" ref="G237:N237">PRODUCT(G234:G235,10206)</f>
        <v>889856.0370000001</v>
      </c>
      <c r="H237" s="34">
        <f t="shared" si="60"/>
        <v>881216.658</v>
      </c>
      <c r="I237" s="34">
        <f t="shared" si="60"/>
        <v>872577.2790000001</v>
      </c>
      <c r="J237" s="34">
        <f t="shared" si="60"/>
        <v>863937.9</v>
      </c>
      <c r="K237" s="34">
        <f t="shared" si="60"/>
        <v>855298.521</v>
      </c>
      <c r="L237" s="34">
        <f t="shared" si="60"/>
        <v>846659.1420000001</v>
      </c>
      <c r="M237" s="34">
        <f t="shared" si="60"/>
        <v>838019.763</v>
      </c>
      <c r="N237" s="35">
        <f t="shared" si="60"/>
        <v>838019.763</v>
      </c>
      <c r="O237" s="57">
        <f>SUM(C237:N237)+D237*8</f>
        <v>17734547.754000004</v>
      </c>
    </row>
    <row r="238" spans="2:15" s="36" customFormat="1" ht="25.5">
      <c r="B238" s="41" t="s">
        <v>46</v>
      </c>
      <c r="C238" s="42">
        <f>PRODUCT(C234:C235,9865.8)</f>
        <v>798537.852</v>
      </c>
      <c r="D238" s="49">
        <f>PRODUCT(D234:D235,9865.8)</f>
        <v>882594.468</v>
      </c>
      <c r="E238" s="42">
        <f aca="true" t="shared" si="61" ref="E238:N238">PRODUCT(E234:E235,9865.8)</f>
        <v>876896.9685</v>
      </c>
      <c r="F238" s="42">
        <f t="shared" si="61"/>
        <v>868545.5688000001</v>
      </c>
      <c r="G238" s="42">
        <f t="shared" si="61"/>
        <v>860194.1691</v>
      </c>
      <c r="H238" s="42">
        <f t="shared" si="61"/>
        <v>851842.7694</v>
      </c>
      <c r="I238" s="42">
        <f t="shared" si="61"/>
        <v>843491.3697</v>
      </c>
      <c r="J238" s="42">
        <f t="shared" si="61"/>
        <v>835139.97</v>
      </c>
      <c r="K238" s="42">
        <f t="shared" si="61"/>
        <v>826788.5702999999</v>
      </c>
      <c r="L238" s="42">
        <f t="shared" si="61"/>
        <v>818437.1706000001</v>
      </c>
      <c r="M238" s="42">
        <f t="shared" si="61"/>
        <v>810085.7709</v>
      </c>
      <c r="N238" s="43">
        <f t="shared" si="61"/>
        <v>810085.7709</v>
      </c>
      <c r="O238" s="60">
        <f>SUM(C238:N238)+D238*8</f>
        <v>17143396.1622</v>
      </c>
    </row>
    <row r="239" spans="2:15" s="36" customFormat="1" ht="26.25" thickBot="1">
      <c r="B239" s="37" t="s">
        <v>47</v>
      </c>
      <c r="C239" s="38">
        <f>PRODUCT(C234:C235,8505)</f>
        <v>688394.7</v>
      </c>
      <c r="D239" s="51">
        <f aca="true" t="shared" si="62" ref="D239:N239">PRODUCT(D234:D235,8505)</f>
        <v>760857.3</v>
      </c>
      <c r="E239" s="38">
        <f t="shared" si="62"/>
        <v>755945.6625000001</v>
      </c>
      <c r="F239" s="38">
        <f t="shared" si="62"/>
        <v>748746.1800000002</v>
      </c>
      <c r="G239" s="38">
        <f t="shared" si="62"/>
        <v>741546.6975000001</v>
      </c>
      <c r="H239" s="38">
        <f t="shared" si="62"/>
        <v>734347.2150000001</v>
      </c>
      <c r="I239" s="38">
        <f t="shared" si="62"/>
        <v>727147.7325</v>
      </c>
      <c r="J239" s="38">
        <f t="shared" si="62"/>
        <v>719948.25</v>
      </c>
      <c r="K239" s="38">
        <f t="shared" si="62"/>
        <v>712748.7675</v>
      </c>
      <c r="L239" s="38">
        <f t="shared" si="62"/>
        <v>705549.285</v>
      </c>
      <c r="M239" s="38">
        <f t="shared" si="62"/>
        <v>698349.8025</v>
      </c>
      <c r="N239" s="39">
        <f t="shared" si="62"/>
        <v>698349.8025</v>
      </c>
      <c r="O239" s="58">
        <f>SUM(C239:N239)+D239*8</f>
        <v>14778789.795000002</v>
      </c>
    </row>
    <row r="240" ht="15.75" thickBot="1"/>
    <row r="241" spans="2:15" ht="27.75" customHeight="1" thickBot="1">
      <c r="B241" s="126" t="s">
        <v>29</v>
      </c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8"/>
      <c r="O241" s="95" t="s">
        <v>49</v>
      </c>
    </row>
    <row r="242" spans="2:15" ht="15">
      <c r="B242" s="112" t="s">
        <v>5</v>
      </c>
      <c r="C242" s="8">
        <v>3</v>
      </c>
      <c r="D242" s="8" t="s">
        <v>2</v>
      </c>
      <c r="E242" s="8">
        <v>13</v>
      </c>
      <c r="F242" s="8">
        <v>14</v>
      </c>
      <c r="G242" s="8">
        <v>15</v>
      </c>
      <c r="H242" s="8">
        <v>16</v>
      </c>
      <c r="I242" s="8">
        <v>17</v>
      </c>
      <c r="J242" s="8">
        <v>18</v>
      </c>
      <c r="K242" s="8">
        <v>19</v>
      </c>
      <c r="L242" s="8">
        <v>20</v>
      </c>
      <c r="M242" s="8">
        <v>21</v>
      </c>
      <c r="N242" s="9">
        <v>22</v>
      </c>
      <c r="O242" s="54"/>
    </row>
    <row r="243" spans="2:15" ht="32.25" customHeight="1">
      <c r="B243" s="113" t="s">
        <v>3</v>
      </c>
      <c r="C243" s="5">
        <v>364</v>
      </c>
      <c r="D243" s="6" t="s">
        <v>34</v>
      </c>
      <c r="E243" s="7">
        <v>414</v>
      </c>
      <c r="F243" s="7">
        <v>419</v>
      </c>
      <c r="G243" s="7">
        <v>424</v>
      </c>
      <c r="H243" s="7">
        <v>429</v>
      </c>
      <c r="I243" s="7">
        <v>434</v>
      </c>
      <c r="J243" s="7">
        <v>439</v>
      </c>
      <c r="K243" s="7">
        <v>444</v>
      </c>
      <c r="L243" s="7">
        <v>449</v>
      </c>
      <c r="M243" s="7">
        <v>454</v>
      </c>
      <c r="N243" s="10">
        <v>459</v>
      </c>
      <c r="O243" s="55"/>
    </row>
    <row r="244" spans="2:15" ht="25.5">
      <c r="B244" s="114" t="s">
        <v>4</v>
      </c>
      <c r="C244" s="4">
        <v>0.95</v>
      </c>
      <c r="D244" s="4">
        <v>1.05</v>
      </c>
      <c r="E244" s="4">
        <v>1.05</v>
      </c>
      <c r="F244" s="4">
        <v>1.04</v>
      </c>
      <c r="G244" s="4">
        <v>1.03</v>
      </c>
      <c r="H244" s="4">
        <v>1.02</v>
      </c>
      <c r="I244" s="4">
        <v>1.01</v>
      </c>
      <c r="J244" s="4">
        <v>1</v>
      </c>
      <c r="K244" s="4">
        <v>0.99</v>
      </c>
      <c r="L244" s="4">
        <v>0.98</v>
      </c>
      <c r="M244" s="4">
        <v>0.97</v>
      </c>
      <c r="N244" s="11">
        <v>0.97</v>
      </c>
      <c r="O244" s="55"/>
    </row>
    <row r="245" spans="2:15" ht="15">
      <c r="B245" s="114" t="s">
        <v>0</v>
      </c>
      <c r="C245" s="4">
        <v>92.75</v>
      </c>
      <c r="D245" s="4">
        <v>92.75</v>
      </c>
      <c r="E245" s="4">
        <v>92.2</v>
      </c>
      <c r="F245" s="4">
        <v>92.2</v>
      </c>
      <c r="G245" s="4">
        <v>92.2</v>
      </c>
      <c r="H245" s="4">
        <v>92.2</v>
      </c>
      <c r="I245" s="4">
        <v>92.2</v>
      </c>
      <c r="J245" s="4">
        <v>92.2</v>
      </c>
      <c r="K245" s="4">
        <v>92.2</v>
      </c>
      <c r="L245" s="4">
        <v>92.2</v>
      </c>
      <c r="M245" s="4">
        <v>92.2</v>
      </c>
      <c r="N245" s="11">
        <v>92.2</v>
      </c>
      <c r="O245" s="55"/>
    </row>
    <row r="246" spans="2:15" ht="25.5">
      <c r="B246" s="114" t="s">
        <v>1</v>
      </c>
      <c r="C246" s="4">
        <v>51.05</v>
      </c>
      <c r="D246" s="4">
        <v>51.05</v>
      </c>
      <c r="E246" s="4">
        <v>51.05</v>
      </c>
      <c r="F246" s="4">
        <v>51.05</v>
      </c>
      <c r="G246" s="4">
        <v>51.05</v>
      </c>
      <c r="H246" s="4">
        <v>51.05</v>
      </c>
      <c r="I246" s="4">
        <v>51.05</v>
      </c>
      <c r="J246" s="4">
        <v>51.05</v>
      </c>
      <c r="K246" s="4">
        <v>51.05</v>
      </c>
      <c r="L246" s="4">
        <v>51.05</v>
      </c>
      <c r="M246" s="4">
        <v>51.05</v>
      </c>
      <c r="N246" s="11">
        <v>51.05</v>
      </c>
      <c r="O246" s="55"/>
    </row>
    <row r="247" spans="2:15" s="36" customFormat="1" ht="25.5">
      <c r="B247" s="33" t="s">
        <v>8</v>
      </c>
      <c r="C247" s="34">
        <f>PRODUCT(C244:C245,10206)</f>
        <v>899276.1749999999</v>
      </c>
      <c r="D247" s="47">
        <f>PRODUCT(D244:D245,10206)</f>
        <v>993936.8250000001</v>
      </c>
      <c r="E247" s="34">
        <f>PRODUCT(E244:E245,10206)</f>
        <v>988042.86</v>
      </c>
      <c r="F247" s="34">
        <f>PRODUCT(F244:F245,10206)</f>
        <v>978632.9280000001</v>
      </c>
      <c r="G247" s="34">
        <f aca="true" t="shared" si="63" ref="G247:N247">PRODUCT(G244:G245,10206)</f>
        <v>969222.996</v>
      </c>
      <c r="H247" s="34">
        <f t="shared" si="63"/>
        <v>959813.0640000001</v>
      </c>
      <c r="I247" s="34">
        <f t="shared" si="63"/>
        <v>950403.132</v>
      </c>
      <c r="J247" s="34">
        <f t="shared" si="63"/>
        <v>940993.2000000001</v>
      </c>
      <c r="K247" s="34">
        <f t="shared" si="63"/>
        <v>931583.268</v>
      </c>
      <c r="L247" s="34">
        <f t="shared" si="63"/>
        <v>922173.3359999999</v>
      </c>
      <c r="M247" s="34">
        <f t="shared" si="63"/>
        <v>912763.404</v>
      </c>
      <c r="N247" s="35">
        <f t="shared" si="63"/>
        <v>912763.404</v>
      </c>
      <c r="O247" s="65">
        <f>SUM(C247:N247)+D247*8</f>
        <v>19311099.191999998</v>
      </c>
    </row>
    <row r="248" spans="2:15" s="36" customFormat="1" ht="25.5">
      <c r="B248" s="41" t="s">
        <v>46</v>
      </c>
      <c r="C248" s="42">
        <f>PRODUCT(C244:C245,9865.8)</f>
        <v>869300.3024999999</v>
      </c>
      <c r="D248" s="49">
        <f>PRODUCT(D244:D245,9865.8)</f>
        <v>960805.5974999999</v>
      </c>
      <c r="E248" s="42">
        <f aca="true" t="shared" si="64" ref="E248:N248">PRODUCT(E244:E245,9865.8)</f>
        <v>955108.098</v>
      </c>
      <c r="F248" s="42">
        <f t="shared" si="64"/>
        <v>946011.8304</v>
      </c>
      <c r="G248" s="42">
        <f t="shared" si="64"/>
        <v>936915.5628</v>
      </c>
      <c r="H248" s="42">
        <f t="shared" si="64"/>
        <v>927819.2952</v>
      </c>
      <c r="I248" s="42">
        <f t="shared" si="64"/>
        <v>918723.0275999999</v>
      </c>
      <c r="J248" s="42">
        <f t="shared" si="64"/>
        <v>909626.76</v>
      </c>
      <c r="K248" s="42">
        <f t="shared" si="64"/>
        <v>900530.4924</v>
      </c>
      <c r="L248" s="42">
        <f t="shared" si="64"/>
        <v>891434.2247999999</v>
      </c>
      <c r="M248" s="42">
        <f t="shared" si="64"/>
        <v>882337.9572</v>
      </c>
      <c r="N248" s="43">
        <f t="shared" si="64"/>
        <v>882337.9572</v>
      </c>
      <c r="O248" s="60">
        <f>SUM(C248:N248)+D248*8</f>
        <v>18667395.8856</v>
      </c>
    </row>
    <row r="249" spans="2:15" s="36" customFormat="1" ht="26.25" thickBot="1">
      <c r="B249" s="37" t="s">
        <v>47</v>
      </c>
      <c r="C249" s="38">
        <f>PRODUCT(C244:C245,8505)</f>
        <v>749396.8125</v>
      </c>
      <c r="D249" s="51">
        <f aca="true" t="shared" si="65" ref="D249:N249">PRODUCT(D244:D245,8505)</f>
        <v>828280.6875</v>
      </c>
      <c r="E249" s="38">
        <f t="shared" si="65"/>
        <v>823369.05</v>
      </c>
      <c r="F249" s="38">
        <f t="shared" si="65"/>
        <v>815527.4400000001</v>
      </c>
      <c r="G249" s="38">
        <f t="shared" si="65"/>
        <v>807685.8300000001</v>
      </c>
      <c r="H249" s="38">
        <f t="shared" si="65"/>
        <v>799844.2200000001</v>
      </c>
      <c r="I249" s="38">
        <f t="shared" si="65"/>
        <v>792002.61</v>
      </c>
      <c r="J249" s="38">
        <f t="shared" si="65"/>
        <v>784161</v>
      </c>
      <c r="K249" s="38">
        <f t="shared" si="65"/>
        <v>776319.39</v>
      </c>
      <c r="L249" s="38">
        <f t="shared" si="65"/>
        <v>768477.7799999999</v>
      </c>
      <c r="M249" s="38">
        <f t="shared" si="65"/>
        <v>760636.1699999999</v>
      </c>
      <c r="N249" s="39">
        <f t="shared" si="65"/>
        <v>760636.1699999999</v>
      </c>
      <c r="O249" s="58">
        <f>SUM(C249:N249)+D249*8</f>
        <v>16092582.66</v>
      </c>
    </row>
    <row r="250" ht="15.75" thickBot="1"/>
    <row r="251" spans="2:15" ht="27.75" customHeight="1" thickBot="1">
      <c r="B251" s="126" t="s">
        <v>30</v>
      </c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8"/>
      <c r="O251" s="95" t="s">
        <v>49</v>
      </c>
    </row>
    <row r="252" spans="2:15" ht="15">
      <c r="B252" s="112" t="s">
        <v>5</v>
      </c>
      <c r="C252" s="8">
        <v>3</v>
      </c>
      <c r="D252" s="8" t="s">
        <v>2</v>
      </c>
      <c r="E252" s="8">
        <v>13</v>
      </c>
      <c r="F252" s="8">
        <v>14</v>
      </c>
      <c r="G252" s="8">
        <v>15</v>
      </c>
      <c r="H252" s="8">
        <v>16</v>
      </c>
      <c r="I252" s="8">
        <v>17</v>
      </c>
      <c r="J252" s="8">
        <v>18</v>
      </c>
      <c r="K252" s="8">
        <v>19</v>
      </c>
      <c r="L252" s="8">
        <v>20</v>
      </c>
      <c r="M252" s="8">
        <v>21</v>
      </c>
      <c r="N252" s="9">
        <v>22</v>
      </c>
      <c r="O252" s="54"/>
    </row>
    <row r="253" spans="2:15" ht="33.75" customHeight="1">
      <c r="B253" s="113" t="s">
        <v>3</v>
      </c>
      <c r="C253" s="5">
        <v>365</v>
      </c>
      <c r="D253" s="6" t="s">
        <v>35</v>
      </c>
      <c r="E253" s="7">
        <v>415</v>
      </c>
      <c r="F253" s="7">
        <v>420</v>
      </c>
      <c r="G253" s="7">
        <v>425</v>
      </c>
      <c r="H253" s="7">
        <v>430</v>
      </c>
      <c r="I253" s="7">
        <v>435</v>
      </c>
      <c r="J253" s="7">
        <v>440</v>
      </c>
      <c r="K253" s="7">
        <v>445</v>
      </c>
      <c r="L253" s="7">
        <v>450</v>
      </c>
      <c r="M253" s="7">
        <v>455</v>
      </c>
      <c r="N253" s="10">
        <v>460</v>
      </c>
      <c r="O253" s="55"/>
    </row>
    <row r="254" spans="2:15" ht="25.5">
      <c r="B254" s="114" t="s">
        <v>4</v>
      </c>
      <c r="C254" s="4">
        <v>0.95</v>
      </c>
      <c r="D254" s="4">
        <v>1.05</v>
      </c>
      <c r="E254" s="4">
        <v>1.05</v>
      </c>
      <c r="F254" s="4">
        <v>1.04</v>
      </c>
      <c r="G254" s="4">
        <v>1.03</v>
      </c>
      <c r="H254" s="4">
        <v>1.02</v>
      </c>
      <c r="I254" s="4">
        <v>1.01</v>
      </c>
      <c r="J254" s="4">
        <v>1</v>
      </c>
      <c r="K254" s="4">
        <v>0.99</v>
      </c>
      <c r="L254" s="4">
        <v>0.98</v>
      </c>
      <c r="M254" s="4">
        <v>0.97</v>
      </c>
      <c r="N254" s="11">
        <v>0.97</v>
      </c>
      <c r="O254" s="55"/>
    </row>
    <row r="255" spans="2:15" ht="15">
      <c r="B255" s="114" t="s">
        <v>0</v>
      </c>
      <c r="C255" s="4">
        <v>98.4</v>
      </c>
      <c r="D255" s="4">
        <v>98.4</v>
      </c>
      <c r="E255" s="4">
        <v>97.9</v>
      </c>
      <c r="F255" s="4">
        <v>97.9</v>
      </c>
      <c r="G255" s="4">
        <v>97.9</v>
      </c>
      <c r="H255" s="4">
        <v>97.9</v>
      </c>
      <c r="I255" s="4">
        <v>97.9</v>
      </c>
      <c r="J255" s="4">
        <v>97.9</v>
      </c>
      <c r="K255" s="4">
        <v>97.9</v>
      </c>
      <c r="L255" s="4">
        <v>97.9</v>
      </c>
      <c r="M255" s="4">
        <v>97.9</v>
      </c>
      <c r="N255" s="11">
        <v>97.9</v>
      </c>
      <c r="O255" s="55"/>
    </row>
    <row r="256" spans="2:15" ht="25.5">
      <c r="B256" s="114" t="s">
        <v>1</v>
      </c>
      <c r="C256" s="4">
        <v>44.4</v>
      </c>
      <c r="D256" s="4">
        <v>44.4</v>
      </c>
      <c r="E256" s="4">
        <v>44.4</v>
      </c>
      <c r="F256" s="4">
        <v>44.4</v>
      </c>
      <c r="G256" s="4">
        <v>44.4</v>
      </c>
      <c r="H256" s="4">
        <v>44.4</v>
      </c>
      <c r="I256" s="4">
        <v>44.4</v>
      </c>
      <c r="J256" s="4">
        <v>44.4</v>
      </c>
      <c r="K256" s="4">
        <v>44.4</v>
      </c>
      <c r="L256" s="4">
        <v>44.4</v>
      </c>
      <c r="M256" s="4">
        <v>44.4</v>
      </c>
      <c r="N256" s="11">
        <v>44.4</v>
      </c>
      <c r="O256" s="55"/>
    </row>
    <row r="257" spans="2:15" s="36" customFormat="1" ht="25.5">
      <c r="B257" s="33" t="s">
        <v>8</v>
      </c>
      <c r="C257" s="34">
        <f>PRODUCT(C254:C255,10206)</f>
        <v>954056.88</v>
      </c>
      <c r="D257" s="47">
        <f>PRODUCT(D254:D255,10206)</f>
        <v>1054483.9200000002</v>
      </c>
      <c r="E257" s="34">
        <f>PRODUCT(E254:E255,10206)</f>
        <v>1049125.7700000003</v>
      </c>
      <c r="F257" s="34">
        <f>PRODUCT(F254:F255,10206)</f>
        <v>1039134.096</v>
      </c>
      <c r="G257" s="34">
        <f aca="true" t="shared" si="66" ref="G257:N257">PRODUCT(G254:G255,10206)</f>
        <v>1029142.422</v>
      </c>
      <c r="H257" s="34">
        <f t="shared" si="66"/>
        <v>1019150.748</v>
      </c>
      <c r="I257" s="34">
        <f t="shared" si="66"/>
        <v>1009159.074</v>
      </c>
      <c r="J257" s="34">
        <f t="shared" si="66"/>
        <v>999167.4</v>
      </c>
      <c r="K257" s="34">
        <f t="shared" si="66"/>
        <v>989175.726</v>
      </c>
      <c r="L257" s="34">
        <f t="shared" si="66"/>
        <v>979184.052</v>
      </c>
      <c r="M257" s="34">
        <f t="shared" si="66"/>
        <v>969192.378</v>
      </c>
      <c r="N257" s="35">
        <f t="shared" si="66"/>
        <v>969192.378</v>
      </c>
      <c r="O257" s="57">
        <f>SUM(C257:N257)+D257*8</f>
        <v>20496036.204000004</v>
      </c>
    </row>
    <row r="258" spans="2:15" s="36" customFormat="1" ht="25.5">
      <c r="B258" s="41" t="s">
        <v>46</v>
      </c>
      <c r="C258" s="42">
        <f>PRODUCT(C254:C255,9865.8)</f>
        <v>922254.9839999999</v>
      </c>
      <c r="D258" s="49">
        <f>PRODUCT(D254:D255,9865.8)</f>
        <v>1019334.456</v>
      </c>
      <c r="E258" s="42">
        <f aca="true" t="shared" si="67" ref="E258:N258">PRODUCT(E254:E255,9865.8)</f>
        <v>1014154.9110000001</v>
      </c>
      <c r="F258" s="42">
        <f t="shared" si="67"/>
        <v>1004496.2927999999</v>
      </c>
      <c r="G258" s="42">
        <f t="shared" si="67"/>
        <v>994837.6745999999</v>
      </c>
      <c r="H258" s="42">
        <f t="shared" si="67"/>
        <v>985179.0564</v>
      </c>
      <c r="I258" s="42">
        <f t="shared" si="67"/>
        <v>975520.4382</v>
      </c>
      <c r="J258" s="42">
        <f t="shared" si="67"/>
        <v>965861.82</v>
      </c>
      <c r="K258" s="42">
        <f t="shared" si="67"/>
        <v>956203.2018</v>
      </c>
      <c r="L258" s="42">
        <f t="shared" si="67"/>
        <v>946544.5836</v>
      </c>
      <c r="M258" s="42">
        <f t="shared" si="67"/>
        <v>936885.9654</v>
      </c>
      <c r="N258" s="43">
        <f t="shared" si="67"/>
        <v>936885.9654</v>
      </c>
      <c r="O258" s="60">
        <f>SUM(C258:N258)+D258*8</f>
        <v>19812834.997199997</v>
      </c>
    </row>
    <row r="259" spans="2:15" s="36" customFormat="1" ht="26.25" thickBot="1">
      <c r="B259" s="37" t="s">
        <v>47</v>
      </c>
      <c r="C259" s="38">
        <f>PRODUCT(C254:C255,8505)</f>
        <v>795047.4</v>
      </c>
      <c r="D259" s="51">
        <f aca="true" t="shared" si="68" ref="D259:N259">PRODUCT(D254:D255,8505)</f>
        <v>878736.6000000001</v>
      </c>
      <c r="E259" s="38">
        <f t="shared" si="68"/>
        <v>874271.4750000001</v>
      </c>
      <c r="F259" s="38">
        <f t="shared" si="68"/>
        <v>865945.0800000001</v>
      </c>
      <c r="G259" s="38">
        <f t="shared" si="68"/>
        <v>857618.685</v>
      </c>
      <c r="H259" s="38">
        <f t="shared" si="68"/>
        <v>849292.29</v>
      </c>
      <c r="I259" s="38">
        <f t="shared" si="68"/>
        <v>840965.895</v>
      </c>
      <c r="J259" s="38">
        <f t="shared" si="68"/>
        <v>832639.5</v>
      </c>
      <c r="K259" s="38">
        <f t="shared" si="68"/>
        <v>824313.1050000001</v>
      </c>
      <c r="L259" s="38">
        <f t="shared" si="68"/>
        <v>815986.7100000001</v>
      </c>
      <c r="M259" s="38">
        <f t="shared" si="68"/>
        <v>807660.3150000001</v>
      </c>
      <c r="N259" s="39">
        <f t="shared" si="68"/>
        <v>807660.3150000001</v>
      </c>
      <c r="O259" s="58">
        <f>SUM(C259:N259)+D259*8</f>
        <v>17080030.17</v>
      </c>
    </row>
    <row r="260" ht="15.75" thickBot="1"/>
    <row r="261" spans="2:15" ht="15.75" thickBot="1">
      <c r="B261" s="115" t="s">
        <v>50</v>
      </c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106">
        <f>SUM(O258,O248,O238,O228,O218,O201,O191,O181,O171,O161,O151,O141,O131,O114,O104,O94,O84,O74,O64,O47,O37,O27,O17)</f>
        <v>398233676.5208999</v>
      </c>
    </row>
  </sheetData>
  <sheetProtection/>
  <mergeCells count="44">
    <mergeCell ref="B211:N211"/>
    <mergeCell ref="B221:N221"/>
    <mergeCell ref="B231:N231"/>
    <mergeCell ref="B241:N241"/>
    <mergeCell ref="B251:N251"/>
    <mergeCell ref="B124:N124"/>
    <mergeCell ref="B134:N134"/>
    <mergeCell ref="B144:N144"/>
    <mergeCell ref="B154:N154"/>
    <mergeCell ref="B164:N164"/>
    <mergeCell ref="B174:N174"/>
    <mergeCell ref="B184:N184"/>
    <mergeCell ref="B194:N194"/>
    <mergeCell ref="N79:N82"/>
    <mergeCell ref="B77:N77"/>
    <mergeCell ref="B87:N87"/>
    <mergeCell ref="B97:N97"/>
    <mergeCell ref="F205:H205"/>
    <mergeCell ref="B206:C206"/>
    <mergeCell ref="D206:E206"/>
    <mergeCell ref="B107:N107"/>
    <mergeCell ref="B10:N10"/>
    <mergeCell ref="F118:H118"/>
    <mergeCell ref="B119:C119"/>
    <mergeCell ref="D119:E119"/>
    <mergeCell ref="F51:H51"/>
    <mergeCell ref="B52:C52"/>
    <mergeCell ref="B57:N57"/>
    <mergeCell ref="B67:N67"/>
    <mergeCell ref="D5:E5"/>
    <mergeCell ref="B5:C5"/>
    <mergeCell ref="B20:N20"/>
    <mergeCell ref="B30:N30"/>
    <mergeCell ref="B40:N40"/>
    <mergeCell ref="K206:O207"/>
    <mergeCell ref="F4:H4"/>
    <mergeCell ref="B4:E4"/>
    <mergeCell ref="B51:E51"/>
    <mergeCell ref="B118:E118"/>
    <mergeCell ref="B205:E205"/>
    <mergeCell ref="K5:O6"/>
    <mergeCell ref="K52:O53"/>
    <mergeCell ref="K119:O120"/>
    <mergeCell ref="D52:E52"/>
  </mergeCells>
  <printOptions/>
  <pageMargins left="0" right="0.7086614173228347" top="0" bottom="0.7480314960629921" header="0.31496062992125984" footer="0.31496062992125984"/>
  <pageSetup horizontalDpi="600" verticalDpi="600" orientation="landscape" pageOrder="overThenDown" scale="75" r:id="rId1"/>
  <ignoredErrors>
    <ignoredError sqref="C17 C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Victor</cp:lastModifiedBy>
  <cp:lastPrinted>2010-02-13T20:11:43Z</cp:lastPrinted>
  <dcterms:created xsi:type="dcterms:W3CDTF">2010-02-11T15:03:04Z</dcterms:created>
  <dcterms:modified xsi:type="dcterms:W3CDTF">2010-02-14T09:26:17Z</dcterms:modified>
  <cp:category/>
  <cp:version/>
  <cp:contentType/>
  <cp:contentStatus/>
</cp:coreProperties>
</file>